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ьний" sheetId="1" r:id="rId1"/>
    <sheet name="2017-18" sheetId="2" r:id="rId2"/>
  </sheets>
  <definedNames>
    <definedName name="_xlnm.Print_Area" localSheetId="1">'2017-18'!$A$1:$V$176</definedName>
    <definedName name="_xlnm.Print_Area" localSheetId="0">'титульний'!$A$1:$BC$33</definedName>
  </definedNames>
  <calcPr fullCalcOnLoad="1"/>
</workbook>
</file>

<file path=xl/sharedStrings.xml><?xml version="1.0" encoding="utf-8"?>
<sst xmlns="http://schemas.openxmlformats.org/spreadsheetml/2006/main" count="470" uniqueCount="274">
  <si>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</si>
  <si>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</si>
  <si>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</si>
  <si>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</si>
  <si>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</si>
  <si>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</si>
  <si>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</si>
  <si>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</si>
  <si>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</si>
  <si>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</si>
  <si>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</si>
  <si>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</si>
  <si>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</si>
  <si>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</si>
  <si>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</si>
  <si>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</si>
  <si>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</si>
  <si>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</si>
  <si>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</si>
  <si>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</si>
  <si>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</si>
  <si>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</si>
  <si>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3 курс</t>
  </si>
  <si>
    <t xml:space="preserve"> Кількість заліків</t>
  </si>
  <si>
    <t>Економіка підприємства</t>
  </si>
  <si>
    <t>Організація виробництва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</si>
  <si>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</si>
  <si>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</si>
  <si>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</si>
  <si>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</si>
  <si>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</si>
  <si>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</si>
  <si>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</si>
  <si>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Стратегія підприємства</t>
  </si>
  <si>
    <t>Проектний аналіз</t>
  </si>
  <si>
    <t>Бухгалтерський облік</t>
  </si>
  <si>
    <t>Економічний аналіз</t>
  </si>
  <si>
    <t>Н</t>
  </si>
  <si>
    <t>Логістика</t>
  </si>
  <si>
    <t>Бухгалтерський облік (курсова робота)</t>
  </si>
  <si>
    <t>Економіка підприємства (курсова робота)</t>
  </si>
  <si>
    <t>Проектний аналіз (курсова робота)</t>
  </si>
  <si>
    <t>Регіональна економіка</t>
  </si>
  <si>
    <t>Потенціал і розвиток підприємства</t>
  </si>
  <si>
    <t>Управлінський облік</t>
  </si>
  <si>
    <t>лекції</t>
  </si>
  <si>
    <t>ЗАГАЛЬНА КІЛЬКІСТЬ ГОДИН</t>
  </si>
  <si>
    <t>на базі ВНЗ 1 рівня</t>
  </si>
  <si>
    <t>на базі академії</t>
  </si>
  <si>
    <t>Історія економіки та економічної думки</t>
  </si>
  <si>
    <t>Планування і контроль на підприємстві</t>
  </si>
  <si>
    <t>ІНТЕГРОВАНИЙ НАВЧАЛЬНИЙ ПЛАН</t>
  </si>
  <si>
    <t>-</t>
  </si>
  <si>
    <t>Економіка та організація іноваційної діяльності</t>
  </si>
  <si>
    <t>Соціологія</t>
  </si>
  <si>
    <t>Управління витратами</t>
  </si>
  <si>
    <t>Зовнішньоекономічна діяльність</t>
  </si>
  <si>
    <t>Інформатика</t>
  </si>
  <si>
    <t>на базі академії (ВМ)</t>
  </si>
  <si>
    <t>Разом: у т.ч. на базі ВНЗ 1 рівня</t>
  </si>
  <si>
    <t>лабораторні</t>
  </si>
  <si>
    <t>Економіко-математичні методи та моделі (економетрика)</t>
  </si>
  <si>
    <t>Математика для економістів:</t>
  </si>
  <si>
    <t xml:space="preserve">Міжнародна економіка </t>
  </si>
  <si>
    <t>Захист  дипломної роботи бакалавра</t>
  </si>
  <si>
    <t xml:space="preserve"> Кількість екзаменів</t>
  </si>
  <si>
    <t>С/Н</t>
  </si>
  <si>
    <t>/С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</si>
  <si>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</si>
  <si>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</si>
  <si>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ЗД</t>
  </si>
  <si>
    <t>Виконання дипломн. проекту</t>
  </si>
  <si>
    <t>Держ. атест.</t>
  </si>
  <si>
    <t>Усього</t>
  </si>
  <si>
    <t>Назва навчальної дисципліни</t>
  </si>
  <si>
    <t>на базі академії (ТЙ і МС)</t>
  </si>
  <si>
    <t xml:space="preserve">на базі академії </t>
  </si>
  <si>
    <t xml:space="preserve">Строк навчання - 3роки 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</si>
  <si>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</si>
  <si>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</si>
  <si>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</si>
  <si>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</si>
  <si>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</si>
  <si>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</si>
  <si>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</si>
  <si>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</si>
  <si>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</si>
  <si>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</si>
  <si>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</si>
  <si>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</si>
  <si>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</si>
  <si>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</si>
  <si>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</si>
  <si>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</si>
  <si>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</si>
  <si>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</si>
  <si>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</si>
  <si>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</si>
  <si>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</si>
  <si>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</si>
  <si>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</si>
  <si>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</si>
  <si>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</si>
  <si>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</si>
  <si>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</si>
  <si>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</si>
  <si>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</si>
  <si>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</si>
  <si>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1.2.4</t>
  </si>
  <si>
    <t>2.2.2</t>
  </si>
  <si>
    <t>Разом п 1.1:</t>
  </si>
  <si>
    <t>Разом п 1.2:</t>
  </si>
  <si>
    <t>Разом п 2.2:</t>
  </si>
  <si>
    <t>Основи охорони праці</t>
  </si>
  <si>
    <t>4/0</t>
  </si>
  <si>
    <t xml:space="preserve"> на базі академії</t>
  </si>
  <si>
    <t>На базі ВНЗ 1 рівня</t>
  </si>
  <si>
    <t xml:space="preserve"> Кількість курсових проектів</t>
  </si>
  <si>
    <t xml:space="preserve"> Кількість курсових робіт</t>
  </si>
  <si>
    <t xml:space="preserve">1.1.  Гуманітарні та соціально-економічні дисципліни  </t>
  </si>
  <si>
    <t>1.3 Дисципліни професійної підготовки</t>
  </si>
  <si>
    <t>1.2.2.1</t>
  </si>
  <si>
    <t>1.2.5</t>
  </si>
  <si>
    <t>1.2.5.1</t>
  </si>
  <si>
    <t>1.2.5.2</t>
  </si>
  <si>
    <t>1.2.6</t>
  </si>
  <si>
    <t>1.2.7</t>
  </si>
  <si>
    <t>1.2.7.1</t>
  </si>
  <si>
    <t>1.3.1</t>
  </si>
  <si>
    <t>1.3.2</t>
  </si>
  <si>
    <t>1.3.3</t>
  </si>
  <si>
    <t>1.3.4</t>
  </si>
  <si>
    <t>1.3.5</t>
  </si>
  <si>
    <t>1.3.4.1</t>
  </si>
  <si>
    <t>1.3.6</t>
  </si>
  <si>
    <t>1.3.7</t>
  </si>
  <si>
    <t>1.3.8</t>
  </si>
  <si>
    <t>1.3.10</t>
  </si>
  <si>
    <t>1.3.10.1</t>
  </si>
  <si>
    <t>1.3.11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</si>
  <si>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</si>
  <si>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</si>
  <si>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</si>
  <si>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</si>
  <si>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</si>
  <si>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</si>
  <si>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</si>
  <si>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</si>
  <si>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</si>
  <si>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</si>
  <si>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1.3.17</t>
  </si>
  <si>
    <t>1.3.18</t>
  </si>
  <si>
    <t>Разом п 1.3:</t>
  </si>
  <si>
    <t>2.3.1</t>
  </si>
  <si>
    <t>2.3.2</t>
  </si>
  <si>
    <t>2.3.3</t>
  </si>
  <si>
    <t>2.3.4</t>
  </si>
  <si>
    <t xml:space="preserve">1.2. Дисципліни природничо-наукової (фундаментальної) підготовки </t>
  </si>
  <si>
    <t>1.2.1.1</t>
  </si>
  <si>
    <t>1.2.4.1</t>
  </si>
  <si>
    <t>1.2.6.1</t>
  </si>
  <si>
    <t>на базі ВНЗ 1 рівня - Безпека життедіяльності</t>
  </si>
  <si>
    <t>на базі ВНЗ 1 рівня - Основи охорони праці</t>
  </si>
  <si>
    <t>1.3.1.1</t>
  </si>
  <si>
    <t>1.3.1.2</t>
  </si>
  <si>
    <t>2.2.2.1</t>
  </si>
  <si>
    <t>2.3 Дисципліни професійної підготовки</t>
  </si>
  <si>
    <t>2.3.2.1</t>
  </si>
  <si>
    <t>2.3.3.1</t>
  </si>
  <si>
    <t>2.3.4.1</t>
  </si>
  <si>
    <t>Разом п 2.3:</t>
  </si>
  <si>
    <t>3.1</t>
  </si>
  <si>
    <t>3.2</t>
  </si>
  <si>
    <t>1. ОБОВ'ЯЗКОВІ НАВЧАЛЬНІ  ДИСЦИПЛІНИ</t>
  </si>
  <si>
    <t>1.1.1.2</t>
  </si>
  <si>
    <t>І . ГРАФІК НАВЧАЛЬНОГО ПРОЦЕСУ</t>
  </si>
  <si>
    <t>Н/</t>
  </si>
  <si>
    <t xml:space="preserve">К  </t>
  </si>
  <si>
    <t xml:space="preserve"> </t>
  </si>
  <si>
    <t>Основи нормування</t>
  </si>
  <si>
    <t xml:space="preserve"> Фінанси, гроші і кредит</t>
  </si>
  <si>
    <t>1.3.3.1</t>
  </si>
  <si>
    <t>1.3.3.2</t>
  </si>
  <si>
    <t>1.3.6.1</t>
  </si>
  <si>
    <t>1.3.8.1</t>
  </si>
  <si>
    <t>1.3.9</t>
  </si>
  <si>
    <t>1.3.9.1</t>
  </si>
  <si>
    <t>1.3.11.2</t>
  </si>
  <si>
    <t>1.3.12.2</t>
  </si>
  <si>
    <t>2.2.1</t>
  </si>
  <si>
    <t>2.2.1.1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</si>
  <si>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</si>
  <si>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 xml:space="preserve">напрям: </t>
    </r>
    <r>
      <rPr>
        <b/>
        <sz val="16"/>
        <rFont val="Times New Roman"/>
        <family val="1"/>
      </rPr>
      <t xml:space="preserve">051 Економіка </t>
    </r>
  </si>
  <si>
    <t>8/2</t>
  </si>
  <si>
    <t>8/4</t>
  </si>
  <si>
    <t>4/2</t>
  </si>
  <si>
    <t>12/4</t>
  </si>
  <si>
    <t>28/10</t>
  </si>
  <si>
    <t>24/10</t>
  </si>
  <si>
    <t>4</t>
  </si>
  <si>
    <t>24/8</t>
  </si>
  <si>
    <t>28/2</t>
  </si>
  <si>
    <t>Мотивація  та управління персоналом</t>
  </si>
  <si>
    <t>32/10</t>
  </si>
  <si>
    <t>36/12</t>
  </si>
  <si>
    <t>32/2</t>
  </si>
  <si>
    <t>2. ДИСЦИПЛІНИ ВІЛЬНОГО ВИБОРУ</t>
  </si>
  <si>
    <t>2.1 Соціально-гуманітарні (факультативні) дисципліни</t>
  </si>
  <si>
    <t>2.2 Природничо-наукові (фундаментальні)дисципліни</t>
  </si>
  <si>
    <t>1.3.7.1</t>
  </si>
  <si>
    <t>1.3.16.1</t>
  </si>
  <si>
    <t>1.3.18.1</t>
  </si>
  <si>
    <t xml:space="preserve">       II. ЗВЕДЕНІ ДАНІ ПРО БЮДЖЕТ ЧАСУ, тижні                                                                ІІІ.  ДЕРЖАВНА АТЕСТАЦІЯ</t>
  </si>
  <si>
    <t>Форма державної атестації (екзамен, дипломний проект (робота))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</si>
  <si>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</si>
  <si>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0/0</t>
  </si>
  <si>
    <t xml:space="preserve">V. План навчального процесу на 2017/2018 н.р.    (бакалавр, прискорене навчання, з/о)    3-5 курси               </t>
  </si>
  <si>
    <t>Зав. кафедри ЕП</t>
  </si>
  <si>
    <t>С.В. Бурлуцький</t>
  </si>
  <si>
    <t xml:space="preserve">Іноземна мова (за професійним спрямуванням) </t>
  </si>
  <si>
    <t>Кваліфікація: бакалавр з економіки</t>
  </si>
  <si>
    <t xml:space="preserve">на основі ОПП молодшого спеціаліста </t>
  </si>
  <si>
    <t>ЗАТВЕРДЖЕНО:</t>
  </si>
  <si>
    <t>на засіданні Вченої ради</t>
  </si>
  <si>
    <r>
      <t>протокол № __</t>
    </r>
    <r>
      <rPr>
        <u val="single"/>
        <sz val="18"/>
        <rFont val="Times New Roman"/>
        <family val="1"/>
      </rPr>
      <t>7</t>
    </r>
    <r>
      <rPr>
        <sz val="18"/>
        <rFont val="Times New Roman"/>
        <family val="1"/>
      </rPr>
      <t>___</t>
    </r>
  </si>
  <si>
    <t>" 30 "  березня 2017 р.</t>
  </si>
  <si>
    <t>Ректор ________________________</t>
  </si>
  <si>
    <t>(Ковальов В.Д.)</t>
  </si>
  <si>
    <r>
      <t>спеціалізація:</t>
    </r>
    <r>
      <rPr>
        <b/>
        <sz val="16"/>
        <color indexed="9"/>
        <rFont val="Times New Roman"/>
        <family val="1"/>
      </rPr>
      <t xml:space="preserve"> Економіка</t>
    </r>
  </si>
  <si>
    <t>Захист дипломної роботи</t>
  </si>
  <si>
    <t>РАЗОМ за рівнем "Бакалавр":</t>
  </si>
  <si>
    <t>Семестр</t>
  </si>
  <si>
    <t>Розподіл годин на тиждень за курсами і cеместрами</t>
  </si>
  <si>
    <t>Розподіл за семестрами</t>
  </si>
  <si>
    <t>8/0</t>
  </si>
  <si>
    <t>32/6</t>
  </si>
  <si>
    <t>40/6</t>
  </si>
  <si>
    <t>Справка</t>
  </si>
  <si>
    <t>6+15+9</t>
  </si>
  <si>
    <t>10+20+10</t>
  </si>
  <si>
    <t>6а</t>
  </si>
  <si>
    <t>6б</t>
  </si>
  <si>
    <t>1 курс</t>
  </si>
  <si>
    <t>2 курс</t>
  </si>
  <si>
    <t xml:space="preserve"> Екзаменаційна сесія</t>
  </si>
  <si>
    <t>Настовна  сесія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</si>
  <si>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</si>
  <si>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</si>
  <si>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</si>
  <si>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</si>
  <si>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</si>
  <si>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</si>
  <si>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</si>
  <si>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1.3.2.1</t>
  </si>
  <si>
    <t>2.3.1.1</t>
  </si>
  <si>
    <t>3 ПРАКТИЧНА ПІДГОТОВКА</t>
  </si>
  <si>
    <t>4.1</t>
  </si>
  <si>
    <t>4.2</t>
  </si>
  <si>
    <t>Ознайомча практика на базі ВНЗ 1 рівня</t>
  </si>
  <si>
    <t>Виробнича практика на базі ВНЗ 1 рівня</t>
  </si>
  <si>
    <t>4 ДЕРЖАВНА АТЕСТАЦІЯ</t>
  </si>
  <si>
    <t>Разом п 4:</t>
  </si>
  <si>
    <t>Разом п. 3 на базі ВНЗ 1 рівня</t>
  </si>
  <si>
    <t>2</t>
  </si>
  <si>
    <t>1 к</t>
  </si>
  <si>
    <t>2 к</t>
  </si>
  <si>
    <t>3 к</t>
  </si>
  <si>
    <t>3</t>
  </si>
  <si>
    <t>36/8</t>
  </si>
  <si>
    <t>48/2</t>
  </si>
  <si>
    <t>Директор ЦДЗО</t>
  </si>
  <si>
    <t>М.М. Федоров</t>
  </si>
  <si>
    <r>
      <rPr>
        <sz val="12"/>
        <rFont val="Times New Roman"/>
        <family val="1"/>
      </rPr>
      <t>Потенціал і розвиток підприємства</t>
    </r>
    <r>
      <rPr>
        <b/>
        <sz val="12"/>
        <rFont val="Times New Roman"/>
        <family val="1"/>
      </rPr>
      <t xml:space="preserve"> (курсова робота)</t>
    </r>
  </si>
  <si>
    <t xml:space="preserve">Семестр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</si>
</sst>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_ ;\-#,##0\ "/>
    <numFmt numFmtId="193" formatCode="#,##0.0_ ;\-#,##0.0\ "/>
    <numFmt numFmtId="194" formatCode="#,##0.00;\-* #,##0.00_-;\ &quot;&quot;_-;_-@_-"/>
    <numFmt numFmtId="195" formatCode="#,##0_-;\-* #,##0_-;\ _-;_-@_-"/>
    <numFmt numFmtId="196" formatCode="#,##0;\-* #,##0_-;\ _-;_-@_-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5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b/>
      <sz val="16"/>
      <color indexed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0" xfId="53" applyFont="1">
      <alignment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190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14" fillId="0" borderId="0" xfId="54" applyFont="1" applyBorder="1" applyAlignment="1">
      <alignment horizontal="center" wrapText="1"/>
      <protection/>
    </xf>
    <xf numFmtId="0" fontId="15" fillId="0" borderId="0" xfId="54" applyFont="1" applyAlignment="1">
      <alignment wrapText="1"/>
      <protection/>
    </xf>
    <xf numFmtId="0" fontId="2" fillId="0" borderId="0" xfId="54" applyFont="1" applyAlignment="1">
      <alignment horizontal="center"/>
      <protection/>
    </xf>
    <xf numFmtId="0" fontId="8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195" fontId="7" fillId="32" borderId="0" xfId="0" applyNumberFormat="1" applyFont="1" applyFill="1" applyBorder="1" applyAlignment="1" applyProtection="1">
      <alignment vertical="center"/>
      <protection/>
    </xf>
    <xf numFmtId="188" fontId="2" fillId="32" borderId="0" xfId="0" applyNumberFormat="1" applyFont="1" applyFill="1" applyBorder="1" applyAlignment="1" applyProtection="1">
      <alignment vertical="center"/>
      <protection/>
    </xf>
    <xf numFmtId="195" fontId="2" fillId="32" borderId="0" xfId="0" applyNumberFormat="1" applyFont="1" applyFill="1" applyBorder="1" applyAlignment="1" applyProtection="1">
      <alignment vertical="center"/>
      <protection/>
    </xf>
    <xf numFmtId="196" fontId="2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/>
      <protection/>
    </xf>
    <xf numFmtId="195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 applyProtection="1">
      <alignment horizontal="left" vertical="center" wrapText="1"/>
      <protection/>
    </xf>
    <xf numFmtId="49" fontId="2" fillId="32" borderId="11" xfId="0" applyNumberFormat="1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188" fontId="2" fillId="32" borderId="13" xfId="0" applyNumberFormat="1" applyFont="1" applyFill="1" applyBorder="1" applyAlignment="1" applyProtection="1">
      <alignment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/>
    </xf>
    <xf numFmtId="1" fontId="2" fillId="32" borderId="13" xfId="0" applyNumberFormat="1" applyFont="1" applyFill="1" applyBorder="1" applyAlignment="1">
      <alignment horizontal="center" vertical="center" wrapText="1"/>
    </xf>
    <xf numFmtId="188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88" fontId="2" fillId="32" borderId="19" xfId="0" applyNumberFormat="1" applyFont="1" applyFill="1" applyBorder="1" applyAlignment="1" applyProtection="1">
      <alignment vertical="center"/>
      <protection/>
    </xf>
    <xf numFmtId="190" fontId="2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8" xfId="0" applyNumberFormat="1" applyFont="1" applyFill="1" applyBorder="1" applyAlignment="1" applyProtection="1">
      <alignment horizontal="center" vertical="center"/>
      <protection/>
    </xf>
    <xf numFmtId="188" fontId="2" fillId="32" borderId="20" xfId="0" applyNumberFormat="1" applyFont="1" applyFill="1" applyBorder="1" applyAlignment="1" applyProtection="1">
      <alignment horizontal="center" vertical="center"/>
      <protection/>
    </xf>
    <xf numFmtId="188" fontId="2" fillId="32" borderId="17" xfId="0" applyNumberFormat="1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>
      <alignment horizontal="center" vertical="center" wrapText="1"/>
    </xf>
    <xf numFmtId="190" fontId="2" fillId="32" borderId="22" xfId="0" applyNumberFormat="1" applyFont="1" applyFill="1" applyBorder="1" applyAlignment="1" applyProtection="1">
      <alignment horizontal="center" vertical="center"/>
      <protection/>
    </xf>
    <xf numFmtId="1" fontId="2" fillId="32" borderId="21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 applyProtection="1">
      <alignment horizontal="center" vertical="center"/>
      <protection/>
    </xf>
    <xf numFmtId="188" fontId="2" fillId="32" borderId="25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188" fontId="2" fillId="32" borderId="29" xfId="0" applyNumberFormat="1" applyFont="1" applyFill="1" applyBorder="1" applyAlignment="1" applyProtection="1">
      <alignment vertical="center"/>
      <protection/>
    </xf>
    <xf numFmtId="190" fontId="2" fillId="32" borderId="30" xfId="0" applyNumberFormat="1" applyFont="1" applyFill="1" applyBorder="1" applyAlignment="1" applyProtection="1">
      <alignment horizontal="center" vertical="center"/>
      <protection/>
    </xf>
    <xf numFmtId="1" fontId="2" fillId="32" borderId="28" xfId="0" applyNumberFormat="1" applyFont="1" applyFill="1" applyBorder="1" applyAlignment="1" applyProtection="1">
      <alignment horizontal="center" vertical="center"/>
      <protection/>
    </xf>
    <xf numFmtId="188" fontId="2" fillId="32" borderId="31" xfId="0" applyNumberFormat="1" applyFont="1" applyFill="1" applyBorder="1" applyAlignment="1" applyProtection="1">
      <alignment horizontal="center" vertical="center"/>
      <protection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vertical="center" wrapText="1"/>
    </xf>
    <xf numFmtId="0" fontId="2" fillId="32" borderId="24" xfId="0" applyFont="1" applyFill="1" applyBorder="1" applyAlignment="1">
      <alignment horizontal="center" vertical="center" wrapText="1"/>
    </xf>
    <xf numFmtId="188" fontId="2" fillId="32" borderId="32" xfId="0" applyNumberFormat="1" applyFont="1" applyFill="1" applyBorder="1" applyAlignment="1" applyProtection="1">
      <alignment vertical="center"/>
      <protection/>
    </xf>
    <xf numFmtId="1" fontId="2" fillId="32" borderId="24" xfId="0" applyNumberFormat="1" applyFont="1" applyFill="1" applyBorder="1" applyAlignment="1" applyProtection="1">
      <alignment horizontal="center" vertical="center"/>
      <protection/>
    </xf>
    <xf numFmtId="188" fontId="2" fillId="32" borderId="33" xfId="0" applyNumberFormat="1" applyFont="1" applyFill="1" applyBorder="1" applyAlignment="1" applyProtection="1">
      <alignment vertical="center"/>
      <protection/>
    </xf>
    <xf numFmtId="188" fontId="2" fillId="32" borderId="34" xfId="0" applyNumberFormat="1" applyFont="1" applyFill="1" applyBorder="1" applyAlignment="1" applyProtection="1">
      <alignment horizontal="center" vertical="center"/>
      <protection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 wrapText="1"/>
    </xf>
    <xf numFmtId="188" fontId="2" fillId="32" borderId="35" xfId="0" applyNumberFormat="1" applyFont="1" applyFill="1" applyBorder="1" applyAlignment="1" applyProtection="1">
      <alignment vertical="center"/>
      <protection/>
    </xf>
    <xf numFmtId="49" fontId="2" fillId="32" borderId="11" xfId="0" applyNumberFormat="1" applyFont="1" applyFill="1" applyBorder="1" applyAlignment="1">
      <alignment horizontal="center" vertical="center" wrapText="1"/>
    </xf>
    <xf numFmtId="188" fontId="2" fillId="32" borderId="36" xfId="0" applyNumberFormat="1" applyFont="1" applyFill="1" applyBorder="1" applyAlignment="1" applyProtection="1">
      <alignment vertical="center"/>
      <protection/>
    </xf>
    <xf numFmtId="188" fontId="2" fillId="32" borderId="37" xfId="0" applyNumberFormat="1" applyFont="1" applyFill="1" applyBorder="1" applyAlignment="1" applyProtection="1">
      <alignment vertical="center"/>
      <protection/>
    </xf>
    <xf numFmtId="49" fontId="2" fillId="32" borderId="38" xfId="0" applyNumberFormat="1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 applyProtection="1">
      <alignment horizontal="center" vertical="center"/>
      <protection/>
    </xf>
    <xf numFmtId="190" fontId="2" fillId="32" borderId="11" xfId="0" applyNumberFormat="1" applyFont="1" applyFill="1" applyBorder="1" applyAlignment="1">
      <alignment horizontal="center" vertical="center" wrapText="1"/>
    </xf>
    <xf numFmtId="190" fontId="2" fillId="32" borderId="38" xfId="0" applyNumberFormat="1" applyFont="1" applyFill="1" applyBorder="1" applyAlignment="1" applyProtection="1">
      <alignment horizontal="center" vertical="center"/>
      <protection/>
    </xf>
    <xf numFmtId="190" fontId="7" fillId="32" borderId="3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49" fontId="7" fillId="32" borderId="30" xfId="0" applyNumberFormat="1" applyFont="1" applyFill="1" applyBorder="1" applyAlignment="1">
      <alignment horizontal="left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vertical="center" wrapText="1"/>
    </xf>
    <xf numFmtId="49" fontId="2" fillId="32" borderId="39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2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8" fillId="0" borderId="0" xfId="54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0" fontId="13" fillId="0" borderId="0" xfId="54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188" fontId="2" fillId="32" borderId="10" xfId="0" applyNumberFormat="1" applyFont="1" applyFill="1" applyBorder="1" applyAlignment="1" applyProtection="1">
      <alignment vertical="center"/>
      <protection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1" fontId="2" fillId="32" borderId="31" xfId="0" applyNumberFormat="1" applyFont="1" applyFill="1" applyBorder="1" applyAlignment="1" applyProtection="1">
      <alignment horizontal="center" vertical="center"/>
      <protection/>
    </xf>
    <xf numFmtId="1" fontId="2" fillId="32" borderId="40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0" fontId="2" fillId="32" borderId="34" xfId="0" applyNumberFormat="1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>
      <alignment horizontal="center" vertical="center" wrapText="1"/>
    </xf>
    <xf numFmtId="49" fontId="2" fillId="32" borderId="34" xfId="0" applyNumberFormat="1" applyFont="1" applyFill="1" applyBorder="1" applyAlignment="1" applyProtection="1">
      <alignment horizontal="center" vertical="center"/>
      <protection/>
    </xf>
    <xf numFmtId="49" fontId="7" fillId="32" borderId="41" xfId="0" applyNumberFormat="1" applyFont="1" applyFill="1" applyBorder="1" applyAlignment="1">
      <alignment horizontal="center" vertical="center"/>
    </xf>
    <xf numFmtId="0" fontId="2" fillId="32" borderId="31" xfId="0" applyNumberFormat="1" applyFont="1" applyFill="1" applyBorder="1" applyAlignment="1" applyProtection="1">
      <alignment horizontal="center" vertical="center"/>
      <protection/>
    </xf>
    <xf numFmtId="1" fontId="7" fillId="32" borderId="28" xfId="0" applyNumberFormat="1" applyFont="1" applyFill="1" applyBorder="1" applyAlignment="1">
      <alignment horizontal="center" vertical="center"/>
    </xf>
    <xf numFmtId="1" fontId="7" fillId="32" borderId="28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188" fontId="7" fillId="32" borderId="42" xfId="0" applyNumberFormat="1" applyFont="1" applyFill="1" applyBorder="1" applyAlignment="1" applyProtection="1">
      <alignment horizontal="center" vertical="center"/>
      <protection/>
    </xf>
    <xf numFmtId="188" fontId="7" fillId="32" borderId="4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195" fontId="64" fillId="32" borderId="0" xfId="0" applyNumberFormat="1" applyFont="1" applyFill="1" applyBorder="1" applyAlignment="1" applyProtection="1">
      <alignment horizontal="center" vertical="center"/>
      <protection/>
    </xf>
    <xf numFmtId="188" fontId="64" fillId="32" borderId="0" xfId="0" applyNumberFormat="1" applyFont="1" applyFill="1" applyBorder="1" applyAlignment="1" applyProtection="1">
      <alignment vertical="center"/>
      <protection/>
    </xf>
    <xf numFmtId="188" fontId="64" fillId="0" borderId="0" xfId="0" applyNumberFormat="1" applyFont="1" applyFill="1" applyBorder="1" applyAlignment="1" applyProtection="1">
      <alignment vertical="center"/>
      <protection/>
    </xf>
    <xf numFmtId="49" fontId="2" fillId="32" borderId="44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45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 applyProtection="1">
      <alignment vertical="center"/>
      <protection/>
    </xf>
    <xf numFmtId="190" fontId="7" fillId="32" borderId="22" xfId="0" applyNumberFormat="1" applyFont="1" applyFill="1" applyBorder="1" applyAlignment="1" applyProtection="1">
      <alignment horizontal="center" vertical="center"/>
      <protection/>
    </xf>
    <xf numFmtId="1" fontId="7" fillId="32" borderId="24" xfId="0" applyNumberFormat="1" applyFont="1" applyFill="1" applyBorder="1" applyAlignment="1" applyProtection="1">
      <alignment horizontal="center" vertical="center"/>
      <protection/>
    </xf>
    <xf numFmtId="1" fontId="2" fillId="32" borderId="32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 applyProtection="1">
      <alignment horizontal="center" vertical="center"/>
      <protection/>
    </xf>
    <xf numFmtId="188" fontId="2" fillId="32" borderId="28" xfId="0" applyNumberFormat="1" applyFont="1" applyFill="1" applyBorder="1" applyAlignment="1" applyProtection="1">
      <alignment horizontal="center" vertical="center"/>
      <protection/>
    </xf>
    <xf numFmtId="1" fontId="7" fillId="32" borderId="21" xfId="0" applyNumberFormat="1" applyFont="1" applyFill="1" applyBorder="1" applyAlignment="1">
      <alignment vertical="center" wrapText="1"/>
    </xf>
    <xf numFmtId="1" fontId="7" fillId="32" borderId="42" xfId="0" applyNumberFormat="1" applyFont="1" applyFill="1" applyBorder="1" applyAlignment="1">
      <alignment vertical="center" wrapText="1"/>
    </xf>
    <xf numFmtId="49" fontId="7" fillId="32" borderId="46" xfId="0" applyNumberFormat="1" applyFont="1" applyFill="1" applyBorder="1" applyAlignment="1" applyProtection="1">
      <alignment horizontal="center" vertical="center"/>
      <protection/>
    </xf>
    <xf numFmtId="49" fontId="7" fillId="32" borderId="47" xfId="0" applyNumberFormat="1" applyFont="1" applyFill="1" applyBorder="1" applyAlignment="1" applyProtection="1">
      <alignment horizontal="center" vertical="center"/>
      <protection/>
    </xf>
    <xf numFmtId="196" fontId="2" fillId="32" borderId="34" xfId="0" applyNumberFormat="1" applyFont="1" applyFill="1" applyBorder="1" applyAlignment="1" applyProtection="1">
      <alignment horizontal="center" vertical="center"/>
      <protection/>
    </xf>
    <xf numFmtId="196" fontId="2" fillId="32" borderId="10" xfId="0" applyNumberFormat="1" applyFont="1" applyFill="1" applyBorder="1" applyAlignment="1" applyProtection="1">
      <alignment horizontal="center" vertical="center"/>
      <protection/>
    </xf>
    <xf numFmtId="196" fontId="2" fillId="32" borderId="10" xfId="0" applyNumberFormat="1" applyFont="1" applyFill="1" applyBorder="1" applyAlignment="1" applyProtection="1">
      <alignment vertical="center"/>
      <protection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49" xfId="0" applyNumberFormat="1" applyFont="1" applyFill="1" applyBorder="1" applyAlignment="1" applyProtection="1">
      <alignment horizontal="center" vertical="center"/>
      <protection/>
    </xf>
    <xf numFmtId="195" fontId="2" fillId="32" borderId="49" xfId="0" applyNumberFormat="1" applyFont="1" applyFill="1" applyBorder="1" applyAlignment="1" applyProtection="1">
      <alignment horizontal="center" vertical="center"/>
      <protection/>
    </xf>
    <xf numFmtId="195" fontId="2" fillId="32" borderId="50" xfId="0" applyNumberFormat="1" applyFont="1" applyFill="1" applyBorder="1" applyAlignment="1" applyProtection="1">
      <alignment horizontal="center" vertical="center"/>
      <protection/>
    </xf>
    <xf numFmtId="195" fontId="2" fillId="32" borderId="51" xfId="0" applyNumberFormat="1" applyFont="1" applyFill="1" applyBorder="1" applyAlignment="1" applyProtection="1">
      <alignment horizontal="center" vertical="center"/>
      <protection/>
    </xf>
    <xf numFmtId="195" fontId="2" fillId="32" borderId="48" xfId="0" applyNumberFormat="1" applyFont="1" applyFill="1" applyBorder="1" applyAlignment="1" applyProtection="1">
      <alignment horizontal="center" vertical="center"/>
      <protection/>
    </xf>
    <xf numFmtId="195" fontId="2" fillId="32" borderId="21" xfId="0" applyNumberFormat="1" applyFont="1" applyFill="1" applyBorder="1" applyAlignment="1" applyProtection="1">
      <alignment vertical="center"/>
      <protection/>
    </xf>
    <xf numFmtId="190" fontId="7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53" xfId="0" applyFont="1" applyFill="1" applyBorder="1" applyAlignment="1">
      <alignment horizontal="center" vertical="center" wrapText="1"/>
    </xf>
    <xf numFmtId="188" fontId="2" fillId="32" borderId="53" xfId="0" applyNumberFormat="1" applyFont="1" applyFill="1" applyBorder="1" applyAlignment="1" applyProtection="1">
      <alignment vertical="center"/>
      <protection/>
    </xf>
    <xf numFmtId="191" fontId="2" fillId="32" borderId="53" xfId="0" applyNumberFormat="1" applyFont="1" applyFill="1" applyBorder="1" applyAlignment="1" applyProtection="1">
      <alignment horizontal="center" vertical="center"/>
      <protection/>
    </xf>
    <xf numFmtId="1" fontId="2" fillId="32" borderId="53" xfId="0" applyNumberFormat="1" applyFont="1" applyFill="1" applyBorder="1" applyAlignment="1">
      <alignment horizontal="center" vertical="center" wrapText="1"/>
    </xf>
    <xf numFmtId="1" fontId="2" fillId="32" borderId="54" xfId="0" applyNumberFormat="1" applyFont="1" applyFill="1" applyBorder="1" applyAlignment="1">
      <alignment horizontal="center" vertical="center" wrapText="1"/>
    </xf>
    <xf numFmtId="188" fontId="2" fillId="32" borderId="55" xfId="0" applyNumberFormat="1" applyFont="1" applyFill="1" applyBorder="1" applyAlignment="1" applyProtection="1">
      <alignment horizontal="center" vertical="center"/>
      <protection/>
    </xf>
    <xf numFmtId="188" fontId="2" fillId="32" borderId="56" xfId="0" applyNumberFormat="1" applyFont="1" applyFill="1" applyBorder="1" applyAlignment="1" applyProtection="1">
      <alignment horizontal="center" vertical="center"/>
      <protection/>
    </xf>
    <xf numFmtId="188" fontId="2" fillId="32" borderId="57" xfId="0" applyNumberFormat="1" applyFont="1" applyFill="1" applyBorder="1" applyAlignment="1" applyProtection="1">
      <alignment horizontal="center" vertical="center"/>
      <protection/>
    </xf>
    <xf numFmtId="188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188" fontId="2" fillId="32" borderId="42" xfId="0" applyNumberFormat="1" applyFont="1" applyFill="1" applyBorder="1" applyAlignment="1" applyProtection="1">
      <alignment vertical="center"/>
      <protection/>
    </xf>
    <xf numFmtId="190" fontId="7" fillId="32" borderId="42" xfId="0" applyNumberFormat="1" applyFont="1" applyFill="1" applyBorder="1" applyAlignment="1">
      <alignment horizontal="center" vertical="center" wrapText="1"/>
    </xf>
    <xf numFmtId="1" fontId="7" fillId="32" borderId="42" xfId="0" applyNumberFormat="1" applyFont="1" applyFill="1" applyBorder="1" applyAlignment="1">
      <alignment horizontal="center" vertical="center" wrapText="1"/>
    </xf>
    <xf numFmtId="49" fontId="2" fillId="32" borderId="58" xfId="0" applyNumberFormat="1" applyFont="1" applyFill="1" applyBorder="1" applyAlignment="1" applyProtection="1">
      <alignment horizontal="center" vertical="center"/>
      <protection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59" xfId="0" applyNumberFormat="1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21" xfId="0" applyNumberFormat="1" applyFont="1" applyFill="1" applyBorder="1" applyAlignment="1">
      <alignment horizontal="center" vertical="center"/>
    </xf>
    <xf numFmtId="188" fontId="2" fillId="32" borderId="21" xfId="0" applyNumberFormat="1" applyFont="1" applyFill="1" applyBorder="1" applyAlignment="1" applyProtection="1">
      <alignment horizontal="center" vertical="center" wrapText="1"/>
      <protection/>
    </xf>
    <xf numFmtId="188" fontId="2" fillId="32" borderId="23" xfId="0" applyNumberFormat="1" applyFont="1" applyFill="1" applyBorder="1" applyAlignment="1" applyProtection="1">
      <alignment horizontal="center" vertical="center" wrapText="1"/>
      <protection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 applyProtection="1">
      <alignment vertical="center"/>
      <protection/>
    </xf>
    <xf numFmtId="49" fontId="2" fillId="32" borderId="38" xfId="0" applyNumberFormat="1" applyFont="1" applyFill="1" applyBorder="1" applyAlignment="1">
      <alignment horizontal="center" vertical="center" wrapText="1"/>
    </xf>
    <xf numFmtId="49" fontId="2" fillId="32" borderId="60" xfId="0" applyNumberFormat="1" applyFont="1" applyFill="1" applyBorder="1" applyAlignment="1">
      <alignment horizontal="left" vertical="center" wrapText="1"/>
    </xf>
    <xf numFmtId="49" fontId="2" fillId="32" borderId="34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 applyProtection="1">
      <alignment horizontal="center" vertical="center" wrapText="1"/>
      <protection/>
    </xf>
    <xf numFmtId="188" fontId="2" fillId="32" borderId="61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 applyProtection="1">
      <alignment vertical="center"/>
      <protection/>
    </xf>
    <xf numFmtId="49" fontId="2" fillId="32" borderId="30" xfId="0" applyNumberFormat="1" applyFont="1" applyFill="1" applyBorder="1" applyAlignment="1">
      <alignment horizontal="center" vertical="center" wrapText="1"/>
    </xf>
    <xf numFmtId="49" fontId="7" fillId="32" borderId="62" xfId="0" applyNumberFormat="1" applyFont="1" applyFill="1" applyBorder="1" applyAlignment="1">
      <alignment horizontal="left" vertical="center" wrapText="1"/>
    </xf>
    <xf numFmtId="49" fontId="2" fillId="32" borderId="31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188" fontId="2" fillId="32" borderId="28" xfId="0" applyNumberFormat="1" applyFont="1" applyFill="1" applyBorder="1" applyAlignment="1" applyProtection="1">
      <alignment horizontal="center" vertical="center" wrapText="1"/>
      <protection/>
    </xf>
    <xf numFmtId="188" fontId="2" fillId="32" borderId="29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vertical="center"/>
      <protection/>
    </xf>
    <xf numFmtId="49" fontId="2" fillId="32" borderId="63" xfId="0" applyNumberFormat="1" applyFont="1" applyFill="1" applyBorder="1" applyAlignment="1">
      <alignment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 applyProtection="1">
      <alignment horizontal="center" vertical="center" wrapText="1"/>
      <protection/>
    </xf>
    <xf numFmtId="188" fontId="2" fillId="32" borderId="13" xfId="0" applyNumberFormat="1" applyFont="1" applyFill="1" applyBorder="1" applyAlignment="1" applyProtection="1">
      <alignment horizontal="center" vertical="center" wrapText="1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7" fillId="32" borderId="60" xfId="0" applyNumberFormat="1" applyFont="1" applyFill="1" applyBorder="1" applyAlignment="1">
      <alignment horizontal="left" vertical="center" wrapText="1"/>
    </xf>
    <xf numFmtId="0" fontId="2" fillId="32" borderId="34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2" fillId="32" borderId="55" xfId="0" applyNumberFormat="1" applyFont="1" applyFill="1" applyBorder="1" applyAlignment="1" applyProtection="1">
      <alignment horizontal="center" vertical="center"/>
      <protection/>
    </xf>
    <xf numFmtId="0" fontId="2" fillId="32" borderId="53" xfId="0" applyNumberFormat="1" applyFont="1" applyFill="1" applyBorder="1" applyAlignment="1" applyProtection="1">
      <alignment horizontal="center" vertical="center"/>
      <protection/>
    </xf>
    <xf numFmtId="188" fontId="2" fillId="32" borderId="53" xfId="0" applyNumberFormat="1" applyFont="1" applyFill="1" applyBorder="1" applyAlignment="1" applyProtection="1">
      <alignment horizontal="center" vertical="center" wrapText="1"/>
      <protection/>
    </xf>
    <xf numFmtId="188" fontId="2" fillId="32" borderId="54" xfId="0" applyNumberFormat="1" applyFont="1" applyFill="1" applyBorder="1" applyAlignment="1" applyProtection="1">
      <alignment horizontal="center" vertical="center" wrapText="1"/>
      <protection/>
    </xf>
    <xf numFmtId="190" fontId="7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53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 applyProtection="1">
      <alignment horizontal="center" vertical="center"/>
      <protection/>
    </xf>
    <xf numFmtId="49" fontId="2" fillId="32" borderId="56" xfId="0" applyNumberFormat="1" applyFont="1" applyFill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14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64" xfId="0" applyNumberFormat="1" applyFont="1" applyFill="1" applyBorder="1" applyAlignment="1" applyProtection="1">
      <alignment horizontal="center" vertical="center"/>
      <protection/>
    </xf>
    <xf numFmtId="49" fontId="2" fillId="32" borderId="38" xfId="0" applyNumberFormat="1" applyFont="1" applyFill="1" applyBorder="1" applyAlignment="1" applyProtection="1">
      <alignment horizontal="center" vertical="center"/>
      <protection/>
    </xf>
    <xf numFmtId="0" fontId="2" fillId="32" borderId="31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 applyProtection="1">
      <alignment horizontal="center" vertical="center"/>
      <protection/>
    </xf>
    <xf numFmtId="49" fontId="2" fillId="32" borderId="3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92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31" xfId="0" applyNumberFormat="1" applyFont="1" applyFill="1" applyBorder="1" applyAlignment="1">
      <alignment horizontal="center" vertical="center" wrapText="1"/>
    </xf>
    <xf numFmtId="0" fontId="2" fillId="32" borderId="28" xfId="0" applyNumberFormat="1" applyFont="1" applyFill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8" xfId="0" applyNumberFormat="1" applyFont="1" applyFill="1" applyBorder="1" applyAlignment="1">
      <alignment horizontal="center" vertical="center" wrapText="1"/>
    </xf>
    <xf numFmtId="1" fontId="7" fillId="32" borderId="41" xfId="0" applyNumberFormat="1" applyFont="1" applyFill="1" applyBorder="1" applyAlignment="1">
      <alignment horizontal="center" vertical="center" wrapText="1"/>
    </xf>
    <xf numFmtId="190" fontId="2" fillId="32" borderId="65" xfId="0" applyNumberFormat="1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 wrapText="1"/>
    </xf>
    <xf numFmtId="1" fontId="7" fillId="32" borderId="67" xfId="0" applyNumberFormat="1" applyFont="1" applyFill="1" applyBorder="1" applyAlignment="1">
      <alignment horizontal="center" vertical="center" wrapText="1"/>
    </xf>
    <xf numFmtId="1" fontId="7" fillId="32" borderId="40" xfId="0" applyNumberFormat="1" applyFont="1" applyFill="1" applyBorder="1" applyAlignment="1">
      <alignment horizontal="center" vertical="center" wrapText="1"/>
    </xf>
    <xf numFmtId="49" fontId="7" fillId="32" borderId="68" xfId="0" applyNumberFormat="1" applyFont="1" applyFill="1" applyBorder="1" applyAlignment="1">
      <alignment horizontal="center" vertical="center" wrapText="1"/>
    </xf>
    <xf numFmtId="49" fontId="7" fillId="32" borderId="57" xfId="0" applyNumberFormat="1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>
      <alignment vertical="center" wrapText="1"/>
    </xf>
    <xf numFmtId="188" fontId="2" fillId="32" borderId="54" xfId="0" applyNumberFormat="1" applyFont="1" applyFill="1" applyBorder="1" applyAlignment="1" applyProtection="1">
      <alignment vertical="center"/>
      <protection/>
    </xf>
    <xf numFmtId="190" fontId="2" fillId="32" borderId="37" xfId="0" applyNumberFormat="1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 wrapText="1"/>
    </xf>
    <xf numFmtId="1" fontId="7" fillId="32" borderId="53" xfId="0" applyNumberFormat="1" applyFont="1" applyFill="1" applyBorder="1" applyAlignment="1">
      <alignment horizontal="center" vertical="center" wrapText="1"/>
    </xf>
    <xf numFmtId="1" fontId="7" fillId="32" borderId="69" xfId="0" applyNumberFormat="1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 applyProtection="1">
      <alignment vertical="center"/>
      <protection/>
    </xf>
    <xf numFmtId="188" fontId="2" fillId="32" borderId="70" xfId="0" applyNumberFormat="1" applyFont="1" applyFill="1" applyBorder="1" applyAlignment="1" applyProtection="1">
      <alignment vertical="center"/>
      <protection/>
    </xf>
    <xf numFmtId="190" fontId="7" fillId="32" borderId="52" xfId="0" applyNumberFormat="1" applyFont="1" applyFill="1" applyBorder="1" applyAlignment="1">
      <alignment horizontal="center" vertical="center"/>
    </xf>
    <xf numFmtId="1" fontId="7" fillId="32" borderId="52" xfId="0" applyNumberFormat="1" applyFont="1" applyFill="1" applyBorder="1" applyAlignment="1">
      <alignment horizontal="center" vertical="center"/>
    </xf>
    <xf numFmtId="188" fontId="2" fillId="32" borderId="58" xfId="0" applyNumberFormat="1" applyFont="1" applyFill="1" applyBorder="1" applyAlignment="1" applyProtection="1">
      <alignment vertical="center"/>
      <protection/>
    </xf>
    <xf numFmtId="188" fontId="2" fillId="32" borderId="71" xfId="0" applyNumberFormat="1" applyFont="1" applyFill="1" applyBorder="1" applyAlignment="1" applyProtection="1">
      <alignment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72" xfId="0" applyNumberFormat="1" applyFont="1" applyFill="1" applyBorder="1" applyAlignment="1">
      <alignment vertical="center" wrapText="1"/>
    </xf>
    <xf numFmtId="0" fontId="2" fillId="32" borderId="24" xfId="0" applyNumberFormat="1" applyFont="1" applyFill="1" applyBorder="1" applyAlignment="1">
      <alignment horizontal="center" vertical="center"/>
    </xf>
    <xf numFmtId="188" fontId="2" fillId="32" borderId="21" xfId="0" applyNumberFormat="1" applyFont="1" applyFill="1" applyBorder="1" applyAlignment="1" applyProtection="1">
      <alignment vertical="center"/>
      <protection/>
    </xf>
    <xf numFmtId="49" fontId="2" fillId="32" borderId="32" xfId="0" applyNumberFormat="1" applyFont="1" applyFill="1" applyBorder="1" applyAlignment="1">
      <alignment horizontal="center" vertical="center"/>
    </xf>
    <xf numFmtId="0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73" xfId="0" applyNumberFormat="1" applyFont="1" applyFill="1" applyBorder="1" applyAlignment="1">
      <alignment horizontal="left" vertical="center" wrapText="1"/>
    </xf>
    <xf numFmtId="49" fontId="7" fillId="32" borderId="38" xfId="0" applyNumberFormat="1" applyFont="1" applyFill="1" applyBorder="1" applyAlignment="1">
      <alignment horizontal="center" vertical="center" wrapText="1"/>
    </xf>
    <xf numFmtId="49" fontId="7" fillId="32" borderId="73" xfId="0" applyNumberFormat="1" applyFont="1" applyFill="1" applyBorder="1" applyAlignment="1">
      <alignment horizontal="left" vertical="center" wrapText="1"/>
    </xf>
    <xf numFmtId="0" fontId="7" fillId="32" borderId="34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33" xfId="0" applyNumberFormat="1" applyFont="1" applyFill="1" applyBorder="1" applyAlignment="1">
      <alignment horizontal="center" vertical="center"/>
    </xf>
    <xf numFmtId="49" fontId="7" fillId="32" borderId="74" xfId="0" applyNumberFormat="1" applyFont="1" applyFill="1" applyBorder="1" applyAlignment="1">
      <alignment vertical="center" wrapText="1"/>
    </xf>
    <xf numFmtId="188" fontId="2" fillId="32" borderId="28" xfId="0" applyNumberFormat="1" applyFont="1" applyFill="1" applyBorder="1" applyAlignment="1" applyProtection="1">
      <alignment vertical="center"/>
      <protection/>
    </xf>
    <xf numFmtId="0" fontId="7" fillId="32" borderId="41" xfId="0" applyNumberFormat="1" applyFont="1" applyFill="1" applyBorder="1" applyAlignment="1">
      <alignment horizontal="center" vertical="center" wrapText="1"/>
    </xf>
    <xf numFmtId="1" fontId="7" fillId="32" borderId="67" xfId="0" applyNumberFormat="1" applyFont="1" applyFill="1" applyBorder="1" applyAlignment="1" applyProtection="1">
      <alignment horizontal="center" vertical="center"/>
      <protection/>
    </xf>
    <xf numFmtId="49" fontId="7" fillId="32" borderId="28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 applyProtection="1">
      <alignment vertical="center"/>
      <protection/>
    </xf>
    <xf numFmtId="188" fontId="7" fillId="32" borderId="36" xfId="0" applyNumberFormat="1" applyFont="1" applyFill="1" applyBorder="1" applyAlignment="1" applyProtection="1">
      <alignment vertical="center"/>
      <protection/>
    </xf>
    <xf numFmtId="0" fontId="2" fillId="32" borderId="14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 applyProtection="1">
      <alignment horizontal="center" vertical="center"/>
      <protection/>
    </xf>
    <xf numFmtId="49" fontId="7" fillId="32" borderId="38" xfId="0" applyNumberFormat="1" applyFont="1" applyFill="1" applyBorder="1" applyAlignment="1">
      <alignment horizontal="left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49" fontId="7" fillId="32" borderId="30" xfId="0" applyNumberFormat="1" applyFont="1" applyFill="1" applyBorder="1" applyAlignment="1">
      <alignment vertical="center" wrapText="1"/>
    </xf>
    <xf numFmtId="0" fontId="7" fillId="32" borderId="36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 applyProtection="1">
      <alignment horizontal="center" vertical="center"/>
      <protection/>
    </xf>
    <xf numFmtId="49" fontId="7" fillId="32" borderId="30" xfId="0" applyNumberFormat="1" applyFont="1" applyFill="1" applyBorder="1" applyAlignment="1">
      <alignment horizontal="center" vertical="center" wrapText="1"/>
    </xf>
    <xf numFmtId="0" fontId="7" fillId="32" borderId="31" xfId="0" applyNumberFormat="1" applyFont="1" applyFill="1" applyBorder="1" applyAlignment="1">
      <alignment horizontal="center" vertical="center"/>
    </xf>
    <xf numFmtId="49" fontId="7" fillId="32" borderId="28" xfId="0" applyNumberFormat="1" applyFont="1" applyFill="1" applyBorder="1" applyAlignment="1">
      <alignment horizontal="center" vertical="center"/>
    </xf>
    <xf numFmtId="49" fontId="2" fillId="32" borderId="36" xfId="0" applyNumberFormat="1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75" xfId="0" applyNumberFormat="1" applyFont="1" applyFill="1" applyBorder="1" applyAlignment="1" applyProtection="1">
      <alignment horizontal="center" vertical="center"/>
      <protection/>
    </xf>
    <xf numFmtId="49" fontId="2" fillId="32" borderId="42" xfId="0" applyNumberFormat="1" applyFont="1" applyFill="1" applyBorder="1" applyAlignment="1" applyProtection="1">
      <alignment horizontal="center" vertical="center"/>
      <protection/>
    </xf>
    <xf numFmtId="0" fontId="7" fillId="32" borderId="28" xfId="0" applyNumberFormat="1" applyFont="1" applyFill="1" applyBorder="1" applyAlignment="1">
      <alignment horizontal="center" vertical="center"/>
    </xf>
    <xf numFmtId="49" fontId="2" fillId="32" borderId="76" xfId="0" applyNumberFormat="1" applyFont="1" applyFill="1" applyBorder="1" applyAlignment="1">
      <alignment horizontal="center" vertical="center" wrapText="1"/>
    </xf>
    <xf numFmtId="0" fontId="7" fillId="32" borderId="46" xfId="0" applyNumberFormat="1" applyFont="1" applyFill="1" applyBorder="1" applyAlignment="1">
      <alignment horizontal="center" vertical="center"/>
    </xf>
    <xf numFmtId="0" fontId="7" fillId="32" borderId="47" xfId="0" applyNumberFormat="1" applyFont="1" applyFill="1" applyBorder="1" applyAlignment="1">
      <alignment horizontal="center" vertical="center"/>
    </xf>
    <xf numFmtId="188" fontId="2" fillId="32" borderId="47" xfId="0" applyNumberFormat="1" applyFont="1" applyFill="1" applyBorder="1" applyAlignment="1" applyProtection="1">
      <alignment vertical="center"/>
      <protection/>
    </xf>
    <xf numFmtId="49" fontId="7" fillId="32" borderId="77" xfId="0" applyNumberFormat="1" applyFont="1" applyFill="1" applyBorder="1" applyAlignment="1">
      <alignment horizontal="center" vertical="center"/>
    </xf>
    <xf numFmtId="0" fontId="2" fillId="32" borderId="46" xfId="0" applyNumberFormat="1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>
      <alignment horizontal="center" vertical="center" wrapText="1"/>
    </xf>
    <xf numFmtId="1" fontId="7" fillId="32" borderId="47" xfId="0" applyNumberFormat="1" applyFont="1" applyFill="1" applyBorder="1" applyAlignment="1" applyProtection="1">
      <alignment horizontal="center" vertical="center"/>
      <protection/>
    </xf>
    <xf numFmtId="1" fontId="7" fillId="32" borderId="77" xfId="0" applyNumberFormat="1" applyFont="1" applyFill="1" applyBorder="1" applyAlignment="1">
      <alignment horizontal="center" vertical="center" wrapText="1"/>
    </xf>
    <xf numFmtId="49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46" xfId="0" applyNumberFormat="1" applyFont="1" applyFill="1" applyBorder="1" applyAlignment="1" applyProtection="1">
      <alignment horizontal="center" vertical="center"/>
      <protection/>
    </xf>
    <xf numFmtId="0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>
      <alignment horizontal="center" vertical="center" wrapText="1"/>
    </xf>
    <xf numFmtId="49" fontId="7" fillId="32" borderId="65" xfId="0" applyNumberFormat="1" applyFont="1" applyFill="1" applyBorder="1" applyAlignment="1">
      <alignment horizontal="center" vertical="center" wrapText="1"/>
    </xf>
    <xf numFmtId="49" fontId="7" fillId="32" borderId="79" xfId="0" applyNumberFormat="1" applyFont="1" applyFill="1" applyBorder="1" applyAlignment="1">
      <alignment horizontal="left" vertical="center" wrapText="1"/>
    </xf>
    <xf numFmtId="0" fontId="7" fillId="32" borderId="68" xfId="0" applyNumberFormat="1" applyFont="1" applyFill="1" applyBorder="1" applyAlignment="1">
      <alignment horizontal="center" vertical="center"/>
    </xf>
    <xf numFmtId="0" fontId="7" fillId="32" borderId="67" xfId="0" applyNumberFormat="1" applyFont="1" applyFill="1" applyBorder="1" applyAlignment="1">
      <alignment horizontal="center" vertical="center"/>
    </xf>
    <xf numFmtId="188" fontId="2" fillId="32" borderId="67" xfId="0" applyNumberFormat="1" applyFont="1" applyFill="1" applyBorder="1" applyAlignment="1" applyProtection="1">
      <alignment vertical="center"/>
      <protection/>
    </xf>
    <xf numFmtId="49" fontId="7" fillId="32" borderId="40" xfId="0" applyNumberFormat="1" applyFont="1" applyFill="1" applyBorder="1" applyAlignment="1">
      <alignment horizontal="center" vertical="center"/>
    </xf>
    <xf numFmtId="0" fontId="2" fillId="32" borderId="68" xfId="0" applyNumberFormat="1" applyFont="1" applyFill="1" applyBorder="1" applyAlignment="1" applyProtection="1">
      <alignment horizontal="center" vertical="center"/>
      <protection/>
    </xf>
    <xf numFmtId="0" fontId="7" fillId="32" borderId="67" xfId="0" applyFont="1" applyFill="1" applyBorder="1" applyAlignment="1">
      <alignment horizontal="center" vertical="center" wrapText="1"/>
    </xf>
    <xf numFmtId="49" fontId="2" fillId="32" borderId="68" xfId="0" applyNumberFormat="1" applyFont="1" applyFill="1" applyBorder="1" applyAlignment="1" applyProtection="1">
      <alignment horizontal="center" vertical="center"/>
      <protection/>
    </xf>
    <xf numFmtId="49" fontId="2" fillId="32" borderId="80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>
      <alignment horizontal="center" vertical="center" wrapText="1"/>
    </xf>
    <xf numFmtId="188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81" xfId="0" applyNumberFormat="1" applyFont="1" applyFill="1" applyBorder="1" applyAlignment="1" applyProtection="1">
      <alignment horizontal="center" vertical="center"/>
      <protection/>
    </xf>
    <xf numFmtId="188" fontId="2" fillId="32" borderId="14" xfId="0" applyNumberFormat="1" applyFont="1" applyFill="1" applyBorder="1" applyAlignment="1" applyProtection="1">
      <alignment vertical="center"/>
      <protection/>
    </xf>
    <xf numFmtId="49" fontId="11" fillId="32" borderId="38" xfId="0" applyNumberFormat="1" applyFont="1" applyFill="1" applyBorder="1" applyAlignment="1">
      <alignment horizontal="left" vertical="center" wrapText="1"/>
    </xf>
    <xf numFmtId="188" fontId="2" fillId="32" borderId="24" xfId="0" applyNumberFormat="1" applyFont="1" applyFill="1" applyBorder="1" applyAlignment="1" applyProtection="1">
      <alignment vertical="center"/>
      <protection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49" fontId="7" fillId="32" borderId="36" xfId="0" applyNumberFormat="1" applyFont="1" applyFill="1" applyBorder="1" applyAlignment="1">
      <alignment horizontal="center" vertical="center"/>
    </xf>
    <xf numFmtId="191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>
      <alignment horizontal="center" vertical="center" wrapText="1"/>
    </xf>
    <xf numFmtId="190" fontId="2" fillId="32" borderId="38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 applyProtection="1">
      <alignment vertical="center"/>
      <protection/>
    </xf>
    <xf numFmtId="0" fontId="7" fillId="32" borderId="35" xfId="0" applyFont="1" applyFill="1" applyBorder="1" applyAlignment="1">
      <alignment horizontal="center" vertical="center" wrapText="1"/>
    </xf>
    <xf numFmtId="190" fontId="7" fillId="32" borderId="16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 applyProtection="1">
      <alignment horizontal="center" vertical="center"/>
      <protection/>
    </xf>
    <xf numFmtId="1" fontId="7" fillId="32" borderId="18" xfId="0" applyNumberFormat="1" applyFont="1" applyFill="1" applyBorder="1" applyAlignment="1">
      <alignment horizontal="center" vertical="center" wrapText="1"/>
    </xf>
    <xf numFmtId="1" fontId="7" fillId="32" borderId="53" xfId="0" applyNumberFormat="1" applyFont="1" applyFill="1" applyBorder="1" applyAlignment="1" applyProtection="1">
      <alignment horizontal="center" vertical="center"/>
      <protection/>
    </xf>
    <xf numFmtId="1" fontId="7" fillId="32" borderId="5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left" vertical="center" wrapText="1"/>
    </xf>
    <xf numFmtId="1" fontId="7" fillId="32" borderId="61" xfId="0" applyNumberFormat="1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center" vertical="center" wrapText="1"/>
    </xf>
    <xf numFmtId="188" fontId="7" fillId="32" borderId="41" xfId="0" applyNumberFormat="1" applyFont="1" applyFill="1" applyBorder="1" applyAlignment="1" applyProtection="1">
      <alignment horizontal="center" vertical="center"/>
      <protection/>
    </xf>
    <xf numFmtId="1" fontId="7" fillId="32" borderId="28" xfId="0" applyNumberFormat="1" applyFont="1" applyFill="1" applyBorder="1" applyAlignment="1" applyProtection="1">
      <alignment horizontal="center" vertical="center"/>
      <protection/>
    </xf>
    <xf numFmtId="188" fontId="7" fillId="32" borderId="36" xfId="0" applyNumberFormat="1" applyFont="1" applyFill="1" applyBorder="1" applyAlignment="1" applyProtection="1">
      <alignment horizontal="center" vertical="center"/>
      <protection/>
    </xf>
    <xf numFmtId="49" fontId="7" fillId="32" borderId="31" xfId="0" applyNumberFormat="1" applyFont="1" applyFill="1" applyBorder="1" applyAlignment="1">
      <alignment horizontal="center" vertical="center"/>
    </xf>
    <xf numFmtId="49" fontId="7" fillId="32" borderId="47" xfId="0" applyNumberFormat="1" applyFont="1" applyFill="1" applyBorder="1" applyAlignment="1">
      <alignment horizontal="center" vertical="center"/>
    </xf>
    <xf numFmtId="49" fontId="7" fillId="32" borderId="67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 wrapText="1"/>
    </xf>
    <xf numFmtId="49" fontId="2" fillId="32" borderId="82" xfId="0" applyNumberFormat="1" applyFont="1" applyFill="1" applyBorder="1" applyAlignment="1" applyProtection="1">
      <alignment horizontal="center" vertical="center"/>
      <protection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188" fontId="2" fillId="32" borderId="77" xfId="0" applyNumberFormat="1" applyFont="1" applyFill="1" applyBorder="1" applyAlignment="1" applyProtection="1">
      <alignment vertical="center"/>
      <protection/>
    </xf>
    <xf numFmtId="0" fontId="2" fillId="32" borderId="3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188" fontId="2" fillId="32" borderId="40" xfId="0" applyNumberFormat="1" applyFont="1" applyFill="1" applyBorder="1" applyAlignment="1" applyProtection="1">
      <alignment vertical="center"/>
      <protection/>
    </xf>
    <xf numFmtId="49" fontId="2" fillId="32" borderId="66" xfId="0" applyNumberFormat="1" applyFont="1" applyFill="1" applyBorder="1" applyAlignment="1" applyProtection="1">
      <alignment horizontal="center" vertical="center"/>
      <protection/>
    </xf>
    <xf numFmtId="190" fontId="2" fillId="32" borderId="52" xfId="0" applyNumberFormat="1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 wrapText="1"/>
    </xf>
    <xf numFmtId="1" fontId="7" fillId="32" borderId="43" xfId="0" applyNumberFormat="1" applyFont="1" applyFill="1" applyBorder="1" applyAlignment="1">
      <alignment horizontal="center" vertical="center" wrapText="1"/>
    </xf>
    <xf numFmtId="49" fontId="7" fillId="32" borderId="75" xfId="0" applyNumberFormat="1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>
      <alignment horizontal="center" vertical="center" wrapText="1"/>
    </xf>
    <xf numFmtId="190" fontId="2" fillId="32" borderId="71" xfId="0" applyNumberFormat="1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 wrapText="1"/>
    </xf>
    <xf numFmtId="49" fontId="7" fillId="32" borderId="21" xfId="0" applyNumberFormat="1" applyFont="1" applyFill="1" applyBorder="1" applyAlignment="1">
      <alignment horizontal="center" vertical="center" wrapText="1"/>
    </xf>
    <xf numFmtId="190" fontId="7" fillId="32" borderId="83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190" fontId="7" fillId="32" borderId="22" xfId="0" applyNumberFormat="1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1" fontId="7" fillId="32" borderId="32" xfId="0" applyNumberFormat="1" applyFont="1" applyFill="1" applyBorder="1" applyAlignment="1">
      <alignment horizontal="center" vertical="center" wrapText="1"/>
    </xf>
    <xf numFmtId="1" fontId="7" fillId="32" borderId="24" xfId="0" applyNumberFormat="1" applyFont="1" applyFill="1" applyBorder="1" applyAlignment="1">
      <alignment horizontal="center" vertical="center" wrapText="1"/>
    </xf>
    <xf numFmtId="0" fontId="2" fillId="32" borderId="61" xfId="0" applyNumberFormat="1" applyFont="1" applyFill="1" applyBorder="1" applyAlignment="1">
      <alignment horizontal="left" vertical="center" wrapText="1"/>
    </xf>
    <xf numFmtId="1" fontId="7" fillId="32" borderId="34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left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190" fontId="2" fillId="32" borderId="16" xfId="0" applyNumberFormat="1" applyFont="1" applyFill="1" applyBorder="1" applyAlignment="1">
      <alignment horizontal="center" vertical="center" wrapText="1"/>
    </xf>
    <xf numFmtId="1" fontId="7" fillId="32" borderId="35" xfId="0" applyNumberFormat="1" applyFont="1" applyFill="1" applyBorder="1" applyAlignment="1">
      <alignment horizontal="center" vertical="center" wrapText="1"/>
    </xf>
    <xf numFmtId="1" fontId="7" fillId="32" borderId="20" xfId="0" applyNumberFormat="1" applyFont="1" applyFill="1" applyBorder="1" applyAlignment="1">
      <alignment horizontal="center" vertical="center" wrapText="1"/>
    </xf>
    <xf numFmtId="1" fontId="7" fillId="32" borderId="31" xfId="0" applyNumberFormat="1" applyFont="1" applyFill="1" applyBorder="1" applyAlignment="1">
      <alignment horizontal="center" vertical="center" wrapText="1"/>
    </xf>
    <xf numFmtId="1" fontId="7" fillId="32" borderId="57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 applyProtection="1">
      <alignment vertical="center"/>
      <protection/>
    </xf>
    <xf numFmtId="1" fontId="7" fillId="32" borderId="55" xfId="0" applyNumberFormat="1" applyFont="1" applyFill="1" applyBorder="1" applyAlignment="1">
      <alignment horizontal="center" vertical="center" wrapText="1"/>
    </xf>
    <xf numFmtId="190" fontId="2" fillId="32" borderId="83" xfId="0" applyNumberFormat="1" applyFont="1" applyFill="1" applyBorder="1" applyAlignment="1">
      <alignment horizontal="center" vertical="center"/>
    </xf>
    <xf numFmtId="1" fontId="2" fillId="32" borderId="57" xfId="0" applyNumberFormat="1" applyFont="1" applyFill="1" applyBorder="1" applyAlignment="1">
      <alignment horizontal="center" vertical="center"/>
    </xf>
    <xf numFmtId="1" fontId="7" fillId="32" borderId="68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 applyProtection="1">
      <alignment horizontal="center" vertical="center"/>
      <protection/>
    </xf>
    <xf numFmtId="190" fontId="2" fillId="32" borderId="22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84" xfId="0" applyNumberFormat="1" applyFont="1" applyFill="1" applyBorder="1" applyAlignment="1" applyProtection="1">
      <alignment horizontal="center" vertical="center"/>
      <protection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" fontId="2" fillId="32" borderId="41" xfId="0" applyNumberFormat="1" applyFont="1" applyFill="1" applyBorder="1" applyAlignment="1">
      <alignment horizontal="center" vertical="center" wrapText="1"/>
    </xf>
    <xf numFmtId="0" fontId="2" fillId="32" borderId="64" xfId="0" applyNumberFormat="1" applyFont="1" applyFill="1" applyBorder="1" applyAlignment="1" applyProtection="1">
      <alignment horizontal="center" vertical="center"/>
      <protection/>
    </xf>
    <xf numFmtId="188" fontId="2" fillId="32" borderId="12" xfId="0" applyNumberFormat="1" applyFont="1" applyFill="1" applyBorder="1" applyAlignment="1" applyProtection="1">
      <alignment horizontal="center" vertical="center"/>
      <protection/>
    </xf>
    <xf numFmtId="1" fontId="2" fillId="32" borderId="42" xfId="0" applyNumberFormat="1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190" fontId="2" fillId="32" borderId="10" xfId="0" applyNumberFormat="1" applyFont="1" applyFill="1" applyBorder="1" applyAlignment="1" applyProtection="1">
      <alignment horizontal="center" vertical="center"/>
      <protection/>
    </xf>
    <xf numFmtId="188" fontId="2" fillId="32" borderId="32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 applyProtection="1">
      <alignment horizontal="left" vertical="center" wrapText="1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188" fontId="2" fillId="32" borderId="36" xfId="0" applyNumberFormat="1" applyFont="1" applyFill="1" applyBorder="1" applyAlignment="1" applyProtection="1">
      <alignment horizontal="center" vertical="center" wrapText="1"/>
      <protection/>
    </xf>
    <xf numFmtId="1" fontId="7" fillId="32" borderId="36" xfId="0" applyNumberFormat="1" applyFont="1" applyFill="1" applyBorder="1" applyAlignment="1">
      <alignment horizontal="center" vertical="center" wrapText="1"/>
    </xf>
    <xf numFmtId="188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7" fillId="32" borderId="31" xfId="0" applyNumberFormat="1" applyFont="1" applyFill="1" applyBorder="1" applyAlignment="1" applyProtection="1">
      <alignment horizontal="center" vertical="center"/>
      <protection/>
    </xf>
    <xf numFmtId="0" fontId="7" fillId="32" borderId="28" xfId="0" applyNumberFormat="1" applyFont="1" applyFill="1" applyBorder="1" applyAlignment="1" applyProtection="1">
      <alignment horizontal="center" vertical="center"/>
      <protection/>
    </xf>
    <xf numFmtId="188" fontId="2" fillId="32" borderId="41" xfId="0" applyNumberFormat="1" applyFont="1" applyFill="1" applyBorder="1" applyAlignment="1" applyProtection="1">
      <alignment horizontal="center" vertical="center" wrapText="1"/>
      <protection/>
    </xf>
    <xf numFmtId="0" fontId="7" fillId="32" borderId="31" xfId="0" applyFont="1" applyFill="1" applyBorder="1" applyAlignment="1">
      <alignment horizontal="center" vertical="center" wrapText="1"/>
    </xf>
    <xf numFmtId="188" fontId="7" fillId="32" borderId="28" xfId="0" applyNumberFormat="1" applyFont="1" applyFill="1" applyBorder="1" applyAlignment="1" applyProtection="1">
      <alignment vertical="center"/>
      <protection/>
    </xf>
    <xf numFmtId="0" fontId="2" fillId="32" borderId="65" xfId="0" applyNumberFormat="1" applyFont="1" applyFill="1" applyBorder="1" applyAlignment="1" applyProtection="1">
      <alignment horizontal="left" vertical="center"/>
      <protection/>
    </xf>
    <xf numFmtId="0" fontId="2" fillId="32" borderId="68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1" fontId="2" fillId="32" borderId="56" xfId="0" applyNumberFormat="1" applyFont="1" applyFill="1" applyBorder="1" applyAlignment="1">
      <alignment horizontal="center" vertical="center" wrapText="1"/>
    </xf>
    <xf numFmtId="188" fontId="7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>
      <alignment horizontal="left" vertical="center" wrapText="1"/>
    </xf>
    <xf numFmtId="1" fontId="2" fillId="32" borderId="31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 applyProtection="1">
      <alignment vertical="center" wrapText="1"/>
      <protection/>
    </xf>
    <xf numFmtId="188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center" vertical="center" wrapText="1"/>
      <protection/>
    </xf>
    <xf numFmtId="188" fontId="2" fillId="32" borderId="71" xfId="0" applyNumberFormat="1" applyFont="1" applyFill="1" applyBorder="1" applyAlignment="1" applyProtection="1">
      <alignment horizontal="center" vertical="center"/>
      <protection/>
    </xf>
    <xf numFmtId="0" fontId="7" fillId="32" borderId="85" xfId="0" applyNumberFormat="1" applyFont="1" applyFill="1" applyBorder="1" applyAlignment="1" applyProtection="1">
      <alignment horizontal="center" vertical="center"/>
      <protection/>
    </xf>
    <xf numFmtId="0" fontId="7" fillId="32" borderId="86" xfId="0" applyNumberFormat="1" applyFont="1" applyFill="1" applyBorder="1" applyAlignment="1" applyProtection="1">
      <alignment horizontal="center" vertical="center"/>
      <protection/>
    </xf>
    <xf numFmtId="1" fontId="7" fillId="32" borderId="52" xfId="0" applyNumberFormat="1" applyFont="1" applyFill="1" applyBorder="1" applyAlignment="1" applyProtection="1">
      <alignment horizontal="center" vertical="center"/>
      <protection/>
    </xf>
    <xf numFmtId="190" fontId="7" fillId="32" borderId="75" xfId="0" applyNumberFormat="1" applyFont="1" applyFill="1" applyBorder="1" applyAlignment="1" applyProtection="1">
      <alignment horizontal="center" vertical="center"/>
      <protection/>
    </xf>
    <xf numFmtId="1" fontId="7" fillId="32" borderId="75" xfId="0" applyNumberFormat="1" applyFont="1" applyFill="1" applyBorder="1" applyAlignment="1" applyProtection="1">
      <alignment horizontal="center" vertical="center"/>
      <protection/>
    </xf>
    <xf numFmtId="188" fontId="2" fillId="32" borderId="33" xfId="0" applyNumberFormat="1" applyFont="1" applyFill="1" applyBorder="1" applyAlignment="1" applyProtection="1">
      <alignment horizontal="center" vertical="center"/>
      <protection/>
    </xf>
    <xf numFmtId="0" fontId="2" fillId="32" borderId="85" xfId="0" applyFont="1" applyFill="1" applyBorder="1" applyAlignment="1">
      <alignment horizontal="center" vertical="center" wrapText="1"/>
    </xf>
    <xf numFmtId="49" fontId="2" fillId="32" borderId="85" xfId="0" applyNumberFormat="1" applyFont="1" applyFill="1" applyBorder="1" applyAlignment="1">
      <alignment horizontal="center" vertical="center" wrapText="1"/>
    </xf>
    <xf numFmtId="195" fontId="2" fillId="32" borderId="86" xfId="0" applyNumberFormat="1" applyFont="1" applyFill="1" applyBorder="1" applyAlignment="1" applyProtection="1">
      <alignment horizontal="center" vertical="center" wrapText="1"/>
      <protection/>
    </xf>
    <xf numFmtId="190" fontId="7" fillId="32" borderId="52" xfId="0" applyNumberFormat="1" applyFont="1" applyFill="1" applyBorder="1" applyAlignment="1" applyProtection="1">
      <alignment horizontal="center" vertical="center" wrapText="1"/>
      <protection/>
    </xf>
    <xf numFmtId="1" fontId="7" fillId="32" borderId="52" xfId="0" applyNumberFormat="1" applyFont="1" applyFill="1" applyBorder="1" applyAlignment="1" applyProtection="1">
      <alignment horizontal="center" vertical="center" wrapText="1"/>
      <protection/>
    </xf>
    <xf numFmtId="188" fontId="2" fillId="32" borderId="41" xfId="0" applyNumberFormat="1" applyFont="1" applyFill="1" applyBorder="1" applyAlignment="1" applyProtection="1">
      <alignment horizontal="center" vertical="center"/>
      <protection/>
    </xf>
    <xf numFmtId="188" fontId="2" fillId="32" borderId="53" xfId="0" applyNumberFormat="1" applyFont="1" applyFill="1" applyBorder="1" applyAlignment="1" applyProtection="1">
      <alignment horizontal="center" vertical="center"/>
      <protection/>
    </xf>
    <xf numFmtId="188" fontId="2" fillId="32" borderId="69" xfId="0" applyNumberFormat="1" applyFont="1" applyFill="1" applyBorder="1" applyAlignment="1" applyProtection="1">
      <alignment horizontal="center" vertical="center"/>
      <protection/>
    </xf>
    <xf numFmtId="188" fontId="2" fillId="32" borderId="35" xfId="0" applyNumberFormat="1" applyFont="1" applyFill="1" applyBorder="1" applyAlignment="1" applyProtection="1">
      <alignment horizontal="center" vertical="center"/>
      <protection/>
    </xf>
    <xf numFmtId="188" fontId="2" fillId="32" borderId="80" xfId="0" applyNumberFormat="1" applyFont="1" applyFill="1" applyBorder="1" applyAlignment="1" applyProtection="1">
      <alignment vertical="center"/>
      <protection/>
    </xf>
    <xf numFmtId="188" fontId="2" fillId="32" borderId="79" xfId="0" applyNumberFormat="1" applyFont="1" applyFill="1" applyBorder="1" applyAlignment="1" applyProtection="1">
      <alignment vertical="center"/>
      <protection/>
    </xf>
    <xf numFmtId="188" fontId="65" fillId="32" borderId="0" xfId="0" applyNumberFormat="1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>
      <alignment wrapText="1"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49" fontId="7" fillId="32" borderId="0" xfId="0" applyNumberFormat="1" applyFont="1" applyFill="1" applyBorder="1" applyAlignment="1">
      <alignment vertical="top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28" xfId="0" applyNumberFormat="1" applyFont="1" applyFill="1" applyBorder="1" applyAlignment="1">
      <alignment horizontal="center" vertical="center"/>
    </xf>
    <xf numFmtId="195" fontId="2" fillId="32" borderId="0" xfId="0" applyNumberFormat="1" applyFont="1" applyFill="1" applyBorder="1" applyAlignment="1" applyProtection="1">
      <alignment horizontal="center" vertical="center"/>
      <protection/>
    </xf>
    <xf numFmtId="188" fontId="2" fillId="32" borderId="68" xfId="0" applyNumberFormat="1" applyFont="1" applyFill="1" applyBorder="1" applyAlignment="1" applyProtection="1">
      <alignment horizontal="center" vertical="center"/>
      <protection/>
    </xf>
    <xf numFmtId="188" fontId="2" fillId="32" borderId="67" xfId="0" applyNumberFormat="1" applyFont="1" applyFill="1" applyBorder="1" applyAlignment="1" applyProtection="1">
      <alignment horizontal="center" vertical="center"/>
      <protection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9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 applyProtection="1">
      <alignment horizontal="center" vertical="center"/>
      <protection/>
    </xf>
    <xf numFmtId="190" fontId="7" fillId="32" borderId="65" xfId="0" applyNumberFormat="1" applyFont="1" applyFill="1" applyBorder="1" applyAlignment="1" applyProtection="1">
      <alignment horizontal="center" vertical="center"/>
      <protection/>
    </xf>
    <xf numFmtId="1" fontId="2" fillId="32" borderId="67" xfId="0" applyNumberFormat="1" applyFont="1" applyFill="1" applyBorder="1" applyAlignment="1" applyProtection="1">
      <alignment horizontal="center" vertical="center"/>
      <protection/>
    </xf>
    <xf numFmtId="1" fontId="2" fillId="32" borderId="87" xfId="0" applyNumberFormat="1" applyFont="1" applyFill="1" applyBorder="1" applyAlignment="1" applyProtection="1">
      <alignment horizontal="center" vertical="center"/>
      <protection/>
    </xf>
    <xf numFmtId="1" fontId="2" fillId="32" borderId="66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191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88" fontId="7" fillId="32" borderId="82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0" applyNumberFormat="1" applyFont="1" applyFill="1" applyBorder="1" applyAlignment="1" applyProtection="1">
      <alignment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193" fontId="2" fillId="32" borderId="0" xfId="0" applyNumberFormat="1" applyFont="1" applyFill="1" applyBorder="1" applyAlignment="1" applyProtection="1">
      <alignment horizontal="center" vertical="center"/>
      <protection/>
    </xf>
    <xf numFmtId="193" fontId="2" fillId="32" borderId="0" xfId="0" applyNumberFormat="1" applyFont="1" applyFill="1" applyBorder="1" applyAlignment="1" applyProtection="1">
      <alignment vertical="center"/>
      <protection/>
    </xf>
    <xf numFmtId="188" fontId="2" fillId="32" borderId="64" xfId="0" applyNumberFormat="1" applyFont="1" applyFill="1" applyBorder="1" applyAlignment="1" applyProtection="1">
      <alignment horizontal="center" vertical="center"/>
      <protection/>
    </xf>
    <xf numFmtId="188" fontId="2" fillId="32" borderId="84" xfId="0" applyNumberFormat="1" applyFont="1" applyFill="1" applyBorder="1" applyAlignment="1" applyProtection="1">
      <alignment horizontal="center" vertical="center"/>
      <protection/>
    </xf>
    <xf numFmtId="188" fontId="2" fillId="32" borderId="27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 applyProtection="1">
      <alignment horizontal="center" vertical="center"/>
      <protection/>
    </xf>
    <xf numFmtId="49" fontId="7" fillId="32" borderId="83" xfId="0" applyNumberFormat="1" applyFont="1" applyFill="1" applyBorder="1" applyAlignment="1">
      <alignment horizontal="center" vertical="center"/>
    </xf>
    <xf numFmtId="1" fontId="7" fillId="32" borderId="7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9" xfId="0" applyNumberFormat="1" applyFont="1" applyFill="1" applyBorder="1" applyAlignment="1">
      <alignment horizontal="center" vertical="center" wrapText="1"/>
    </xf>
    <xf numFmtId="1" fontId="7" fillId="32" borderId="87" xfId="0" applyNumberFormat="1" applyFont="1" applyFill="1" applyBorder="1" applyAlignment="1">
      <alignment horizontal="center" vertical="center" wrapText="1"/>
    </xf>
    <xf numFmtId="49" fontId="2" fillId="32" borderId="84" xfId="0" applyNumberFormat="1" applyFont="1" applyFill="1" applyBorder="1" applyAlignment="1" applyProtection="1">
      <alignment horizontal="center" vertical="center"/>
      <protection/>
    </xf>
    <xf numFmtId="1" fontId="7" fillId="32" borderId="70" xfId="0" applyNumberFormat="1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 wrapText="1"/>
    </xf>
    <xf numFmtId="49" fontId="7" fillId="32" borderId="55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95" fontId="2" fillId="32" borderId="0" xfId="0" applyNumberFormat="1" applyFont="1" applyFill="1" applyBorder="1" applyAlignment="1" applyProtection="1">
      <alignment horizontal="center" vertical="center"/>
      <protection/>
    </xf>
    <xf numFmtId="195" fontId="2" fillId="32" borderId="88" xfId="0" applyNumberFormat="1" applyFont="1" applyFill="1" applyBorder="1" applyAlignment="1" applyProtection="1">
      <alignment horizontal="center" vertical="center"/>
      <protection/>
    </xf>
    <xf numFmtId="195" fontId="2" fillId="32" borderId="89" xfId="0" applyNumberFormat="1" applyFont="1" applyFill="1" applyBorder="1" applyAlignment="1" applyProtection="1">
      <alignment horizontal="center" vertical="center"/>
      <protection/>
    </xf>
    <xf numFmtId="195" fontId="2" fillId="32" borderId="71" xfId="0" applyNumberFormat="1" applyFont="1" applyFill="1" applyBorder="1" applyAlignment="1" applyProtection="1">
      <alignment horizontal="center" vertical="center"/>
      <protection/>
    </xf>
    <xf numFmtId="195" fontId="2" fillId="32" borderId="90" xfId="0" applyNumberFormat="1" applyFont="1" applyFill="1" applyBorder="1" applyAlignment="1" applyProtection="1">
      <alignment horizontal="center" vertical="center"/>
      <protection/>
    </xf>
    <xf numFmtId="0" fontId="10" fillId="32" borderId="24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7" fillId="32" borderId="58" xfId="0" applyNumberFormat="1" applyFont="1" applyFill="1" applyBorder="1" applyAlignment="1">
      <alignment horizontal="center" vertical="center" wrapText="1"/>
    </xf>
    <xf numFmtId="0" fontId="7" fillId="32" borderId="68" xfId="0" applyNumberFormat="1" applyFont="1" applyFill="1" applyBorder="1" applyAlignment="1" applyProtection="1">
      <alignment horizontal="center" vertical="center"/>
      <protection/>
    </xf>
    <xf numFmtId="0" fontId="7" fillId="32" borderId="57" xfId="0" applyNumberFormat="1" applyFont="1" applyFill="1" applyBorder="1" applyAlignment="1" applyProtection="1">
      <alignment horizontal="center" vertical="center"/>
      <protection/>
    </xf>
    <xf numFmtId="0" fontId="7" fillId="32" borderId="42" xfId="0" applyNumberFormat="1" applyFont="1" applyFill="1" applyBorder="1" applyAlignment="1" applyProtection="1">
      <alignment vertical="center"/>
      <protection/>
    </xf>
    <xf numFmtId="49" fontId="2" fillId="32" borderId="38" xfId="0" applyNumberFormat="1" applyFont="1" applyFill="1" applyBorder="1" applyAlignment="1">
      <alignment vertical="center" wrapText="1"/>
    </xf>
    <xf numFmtId="191" fontId="2" fillId="32" borderId="38" xfId="0" applyNumberFormat="1" applyFont="1" applyFill="1" applyBorder="1" applyAlignment="1" applyProtection="1">
      <alignment horizontal="center" vertical="center"/>
      <protection/>
    </xf>
    <xf numFmtId="1" fontId="2" fillId="32" borderId="34" xfId="0" applyNumberFormat="1" applyFont="1" applyFill="1" applyBorder="1" applyAlignment="1" applyProtection="1">
      <alignment horizontal="center" vertical="center"/>
      <protection/>
    </xf>
    <xf numFmtId="1" fontId="2" fillId="32" borderId="61" xfId="0" applyNumberFormat="1" applyFont="1" applyFill="1" applyBorder="1" applyAlignment="1">
      <alignment horizontal="center" vertical="center" wrapText="1"/>
    </xf>
    <xf numFmtId="191" fontId="2" fillId="32" borderId="16" xfId="0" applyNumberFormat="1" applyFont="1" applyFill="1" applyBorder="1" applyAlignment="1" applyProtection="1">
      <alignment horizontal="center" vertical="center"/>
      <protection/>
    </xf>
    <xf numFmtId="49" fontId="7" fillId="32" borderId="11" xfId="0" applyNumberFormat="1" applyFont="1" applyFill="1" applyBorder="1" applyAlignment="1">
      <alignment vertical="center" wrapText="1"/>
    </xf>
    <xf numFmtId="19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14" xfId="0" applyNumberFormat="1" applyFont="1" applyFill="1" applyBorder="1" applyAlignment="1" applyProtection="1">
      <alignment horizontal="center" vertical="center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191" fontId="7" fillId="32" borderId="30" xfId="0" applyNumberFormat="1" applyFont="1" applyFill="1" applyBorder="1" applyAlignment="1" applyProtection="1">
      <alignment horizontal="center" vertical="center"/>
      <protection/>
    </xf>
    <xf numFmtId="190" fontId="2" fillId="32" borderId="11" xfId="0" applyNumberFormat="1" applyFont="1" applyFill="1" applyBorder="1" applyAlignment="1" applyProtection="1">
      <alignment horizontal="center" vertical="center"/>
      <protection/>
    </xf>
    <xf numFmtId="190" fontId="7" fillId="32" borderId="38" xfId="0" applyNumberFormat="1" applyFont="1" applyFill="1" applyBorder="1" applyAlignment="1">
      <alignment horizontal="center" vertical="center" wrapText="1"/>
    </xf>
    <xf numFmtId="190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12" xfId="0" applyNumberFormat="1" applyFont="1" applyFill="1" applyBorder="1" applyAlignment="1">
      <alignment horizontal="center" vertical="center" wrapText="1"/>
    </xf>
    <xf numFmtId="190" fontId="7" fillId="32" borderId="30" xfId="0" applyNumberFormat="1" applyFont="1" applyFill="1" applyBorder="1" applyAlignment="1" applyProtection="1">
      <alignment horizontal="center" vertical="center"/>
      <protection/>
    </xf>
    <xf numFmtId="193" fontId="2" fillId="32" borderId="11" xfId="0" applyNumberFormat="1" applyFont="1" applyFill="1" applyBorder="1" applyAlignment="1" applyProtection="1">
      <alignment horizontal="center" vertical="center"/>
      <protection/>
    </xf>
    <xf numFmtId="193" fontId="2" fillId="32" borderId="38" xfId="0" applyNumberFormat="1" applyFont="1" applyFill="1" applyBorder="1" applyAlignment="1" applyProtection="1">
      <alignment horizontal="center" vertical="center"/>
      <protection/>
    </xf>
    <xf numFmtId="190" fontId="7" fillId="32" borderId="38" xfId="0" applyNumberFormat="1" applyFont="1" applyFill="1" applyBorder="1" applyAlignment="1" applyProtection="1">
      <alignment horizontal="center" vertical="center"/>
      <protection/>
    </xf>
    <xf numFmtId="191" fontId="2" fillId="32" borderId="22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left" vertical="center" wrapText="1"/>
    </xf>
    <xf numFmtId="188" fontId="7" fillId="32" borderId="57" xfId="0" applyNumberFormat="1" applyFont="1" applyFill="1" applyBorder="1" applyAlignment="1" applyProtection="1">
      <alignment vertical="center"/>
      <protection/>
    </xf>
    <xf numFmtId="49" fontId="7" fillId="32" borderId="42" xfId="0" applyNumberFormat="1" applyFont="1" applyFill="1" applyBorder="1" applyAlignment="1">
      <alignment horizontal="center" vertical="center"/>
    </xf>
    <xf numFmtId="49" fontId="7" fillId="32" borderId="43" xfId="0" applyNumberFormat="1" applyFont="1" applyFill="1" applyBorder="1" applyAlignment="1">
      <alignment horizontal="center" vertical="center"/>
    </xf>
    <xf numFmtId="191" fontId="2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57" xfId="0" applyNumberFormat="1" applyFont="1" applyFill="1" applyBorder="1" applyAlignment="1" applyProtection="1">
      <alignment horizontal="center" vertical="center"/>
      <protection/>
    </xf>
    <xf numFmtId="1" fontId="7" fillId="32" borderId="42" xfId="0" applyNumberFormat="1" applyFont="1" applyFill="1" applyBorder="1" applyAlignment="1" applyProtection="1">
      <alignment horizontal="center" vertical="center"/>
      <protection/>
    </xf>
    <xf numFmtId="49" fontId="2" fillId="32" borderId="57" xfId="0" applyNumberFormat="1" applyFont="1" applyFill="1" applyBorder="1" applyAlignment="1" applyProtection="1">
      <alignment horizontal="center" vertical="center"/>
      <protection/>
    </xf>
    <xf numFmtId="188" fontId="7" fillId="32" borderId="46" xfId="0" applyNumberFormat="1" applyFont="1" applyFill="1" applyBorder="1" applyAlignment="1" applyProtection="1">
      <alignment vertical="center"/>
      <protection/>
    </xf>
    <xf numFmtId="191" fontId="2" fillId="32" borderId="76" xfId="0" applyNumberFormat="1" applyFont="1" applyFill="1" applyBorder="1" applyAlignment="1" applyProtection="1">
      <alignment horizontal="center" vertical="center"/>
      <protection/>
    </xf>
    <xf numFmtId="1" fontId="7" fillId="32" borderId="91" xfId="0" applyNumberFormat="1" applyFont="1" applyFill="1" applyBorder="1" applyAlignment="1">
      <alignment horizontal="center" vertical="center" wrapText="1"/>
    </xf>
    <xf numFmtId="49" fontId="2" fillId="32" borderId="91" xfId="0" applyNumberFormat="1" applyFont="1" applyFill="1" applyBorder="1" applyAlignment="1" applyProtection="1">
      <alignment horizontal="center" vertical="center"/>
      <protection/>
    </xf>
    <xf numFmtId="49" fontId="2" fillId="32" borderId="92" xfId="0" applyNumberFormat="1" applyFont="1" applyFill="1" applyBorder="1" applyAlignment="1" applyProtection="1">
      <alignment horizontal="center" vertical="center"/>
      <protection/>
    </xf>
    <xf numFmtId="49" fontId="2" fillId="32" borderId="39" xfId="0" applyNumberFormat="1" applyFont="1" applyFill="1" applyBorder="1" applyAlignment="1" applyProtection="1">
      <alignment horizontal="center" vertical="center"/>
      <protection/>
    </xf>
    <xf numFmtId="190" fontId="26" fillId="32" borderId="79" xfId="0" applyNumberFormat="1" applyFont="1" applyFill="1" applyBorder="1" applyAlignment="1" applyProtection="1">
      <alignment horizontal="center" vertical="center"/>
      <protection/>
    </xf>
    <xf numFmtId="190" fontId="26" fillId="32" borderId="63" xfId="0" applyNumberFormat="1" applyFont="1" applyFill="1" applyBorder="1" applyAlignment="1" applyProtection="1">
      <alignment horizontal="center" vertical="center"/>
      <protection/>
    </xf>
    <xf numFmtId="191" fontId="2" fillId="32" borderId="39" xfId="0" applyNumberFormat="1" applyFont="1" applyFill="1" applyBorder="1" applyAlignment="1" applyProtection="1">
      <alignment horizontal="center" vertical="center"/>
      <protection/>
    </xf>
    <xf numFmtId="191" fontId="2" fillId="32" borderId="60" xfId="0" applyNumberFormat="1" applyFont="1" applyFill="1" applyBorder="1" applyAlignment="1" applyProtection="1">
      <alignment horizontal="center" vertical="center"/>
      <protection/>
    </xf>
    <xf numFmtId="191" fontId="2" fillId="32" borderId="59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left" vertical="center" wrapText="1"/>
    </xf>
    <xf numFmtId="188" fontId="7" fillId="32" borderId="35" xfId="0" applyNumberFormat="1" applyFont="1" applyFill="1" applyBorder="1" applyAlignment="1" applyProtection="1">
      <alignment horizontal="center" vertical="center"/>
      <protection/>
    </xf>
    <xf numFmtId="1" fontId="7" fillId="32" borderId="18" xfId="0" applyNumberFormat="1" applyFont="1" applyFill="1" applyBorder="1" applyAlignment="1" applyProtection="1">
      <alignment horizontal="center" vertical="center"/>
      <protection/>
    </xf>
    <xf numFmtId="49" fontId="7" fillId="32" borderId="18" xfId="0" applyNumberFormat="1" applyFont="1" applyFill="1" applyBorder="1" applyAlignment="1">
      <alignment horizontal="center" vertical="center" wrapText="1"/>
    </xf>
    <xf numFmtId="1" fontId="7" fillId="32" borderId="19" xfId="0" applyNumberFormat="1" applyFont="1" applyFill="1" applyBorder="1" applyAlignment="1">
      <alignment horizontal="center" vertical="center" wrapText="1"/>
    </xf>
    <xf numFmtId="49" fontId="7" fillId="32" borderId="93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 applyProtection="1">
      <alignment horizontal="left" vertical="center" wrapText="1"/>
      <protection/>
    </xf>
    <xf numFmtId="0" fontId="7" fillId="32" borderId="24" xfId="0" applyNumberFormat="1" applyFont="1" applyFill="1" applyBorder="1" applyAlignment="1">
      <alignment horizontal="center" vertical="center"/>
    </xf>
    <xf numFmtId="0" fontId="7" fillId="32" borderId="21" xfId="0" applyNumberFormat="1" applyFont="1" applyFill="1" applyBorder="1" applyAlignment="1">
      <alignment horizontal="center" vertical="center"/>
    </xf>
    <xf numFmtId="49" fontId="7" fillId="32" borderId="21" xfId="0" applyNumberFormat="1" applyFont="1" applyFill="1" applyBorder="1" applyAlignment="1">
      <alignment horizontal="center" vertical="center"/>
    </xf>
    <xf numFmtId="188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7" fillId="32" borderId="53" xfId="0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 applyProtection="1">
      <alignment horizontal="center" vertical="center"/>
      <protection/>
    </xf>
    <xf numFmtId="190" fontId="2" fillId="32" borderId="65" xfId="0" applyNumberFormat="1" applyFont="1" applyFill="1" applyBorder="1" applyAlignment="1">
      <alignment horizontal="center" vertical="center" wrapText="1"/>
    </xf>
    <xf numFmtId="193" fontId="2" fillId="32" borderId="0" xfId="0" applyNumberFormat="1" applyFont="1" applyFill="1" applyBorder="1" applyAlignment="1" applyProtection="1">
      <alignment vertical="center" wrapText="1"/>
      <protection/>
    </xf>
    <xf numFmtId="190" fontId="0" fillId="32" borderId="0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13" fillId="0" borderId="61" xfId="54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7" fillId="0" borderId="19" xfId="53" applyFont="1" applyBorder="1" applyAlignment="1">
      <alignment horizontal="center" vertical="center" wrapText="1"/>
      <protection/>
    </xf>
    <xf numFmtId="0" fontId="17" fillId="0" borderId="9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5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9" xfId="53" applyNumberFormat="1" applyFont="1" applyBorder="1" applyAlignment="1" applyProtection="1">
      <alignment horizontal="left" vertical="top" wrapText="1"/>
      <protection locked="0"/>
    </xf>
    <xf numFmtId="0" fontId="16" fillId="0" borderId="94" xfId="0" applyFont="1" applyBorder="1" applyAlignment="1">
      <alignment horizontal="left" wrapText="1"/>
    </xf>
    <xf numFmtId="0" fontId="16" fillId="0" borderId="94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7" fillId="0" borderId="19" xfId="53" applyNumberFormat="1" applyFont="1" applyBorder="1" applyAlignment="1">
      <alignment horizontal="center" vertical="center" wrapText="1"/>
      <protection/>
    </xf>
    <xf numFmtId="0" fontId="17" fillId="0" borderId="94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61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13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94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59" xfId="5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shrinkToFit="1"/>
    </xf>
    <xf numFmtId="0" fontId="2" fillId="0" borderId="10" xfId="54" applyFont="1" applyBorder="1" applyAlignment="1">
      <alignment horizontal="center" vertical="center" textRotation="90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 shrinkToFit="1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6" fillId="3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54" applyFont="1" applyBorder="1" applyAlignment="1">
      <alignment horizontal="center"/>
      <protection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14" fillId="0" borderId="0" xfId="54" applyFont="1" applyBorder="1" applyAlignment="1">
      <alignment horizontal="center" wrapText="1"/>
      <protection/>
    </xf>
    <xf numFmtId="0" fontId="15" fillId="0" borderId="0" xfId="54" applyFont="1" applyAlignment="1">
      <alignment wrapText="1"/>
      <protection/>
    </xf>
    <xf numFmtId="0" fontId="0" fillId="0" borderId="0" xfId="0" applyAlignment="1">
      <alignment vertical="center" wrapText="1" shrinkToFit="1"/>
    </xf>
    <xf numFmtId="0" fontId="13" fillId="0" borderId="0" xfId="0" applyFont="1" applyAlignment="1">
      <alignment vertical="center" wrapText="1"/>
    </xf>
    <xf numFmtId="188" fontId="2" fillId="32" borderId="61" xfId="0" applyNumberFormat="1" applyFont="1" applyFill="1" applyBorder="1" applyAlignment="1" applyProtection="1">
      <alignment horizontal="center" vertical="center"/>
      <protection/>
    </xf>
    <xf numFmtId="188" fontId="2" fillId="32" borderId="84" xfId="0" applyNumberFormat="1" applyFont="1" applyFill="1" applyBorder="1" applyAlignment="1" applyProtection="1">
      <alignment horizontal="center" vertical="center"/>
      <protection/>
    </xf>
    <xf numFmtId="188" fontId="2" fillId="32" borderId="29" xfId="0" applyNumberFormat="1" applyFont="1" applyFill="1" applyBorder="1" applyAlignment="1" applyProtection="1">
      <alignment horizontal="center" vertical="center"/>
      <protection/>
    </xf>
    <xf numFmtId="188" fontId="2" fillId="32" borderId="27" xfId="0" applyNumberFormat="1" applyFont="1" applyFill="1" applyBorder="1" applyAlignment="1" applyProtection="1">
      <alignment horizontal="center" vertical="center"/>
      <protection/>
    </xf>
    <xf numFmtId="188" fontId="2" fillId="32" borderId="13" xfId="0" applyNumberFormat="1" applyFont="1" applyFill="1" applyBorder="1" applyAlignment="1" applyProtection="1">
      <alignment horizontal="center" vertical="center"/>
      <protection/>
    </xf>
    <xf numFmtId="188" fontId="2" fillId="32" borderId="64" xfId="0" applyNumberFormat="1" applyFont="1" applyFill="1" applyBorder="1" applyAlignment="1" applyProtection="1">
      <alignment horizontal="center" vertical="center"/>
      <protection/>
    </xf>
    <xf numFmtId="188" fontId="7" fillId="32" borderId="13" xfId="0" applyNumberFormat="1" applyFont="1" applyFill="1" applyBorder="1" applyAlignment="1" applyProtection="1">
      <alignment horizontal="center" vertical="center"/>
      <protection/>
    </xf>
    <xf numFmtId="188" fontId="7" fillId="32" borderId="64" xfId="0" applyNumberFormat="1" applyFont="1" applyFill="1" applyBorder="1" applyAlignment="1" applyProtection="1">
      <alignment horizontal="center" vertical="center"/>
      <protection/>
    </xf>
    <xf numFmtId="0" fontId="2" fillId="32" borderId="61" xfId="0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44" xfId="0" applyNumberFormat="1" applyFont="1" applyFill="1" applyBorder="1" applyAlignment="1">
      <alignment horizontal="center" vertical="center" wrapText="1"/>
    </xf>
    <xf numFmtId="2" fontId="2" fillId="32" borderId="73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49" fontId="2" fillId="32" borderId="61" xfId="0" applyNumberFormat="1" applyFont="1" applyFill="1" applyBorder="1" applyAlignment="1" applyProtection="1">
      <alignment horizontal="center" vertical="center"/>
      <protection/>
    </xf>
    <xf numFmtId="49" fontId="2" fillId="32" borderId="73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 applyProtection="1">
      <alignment horizontal="center" vertical="center"/>
      <protection/>
    </xf>
    <xf numFmtId="49" fontId="2" fillId="32" borderId="74" xfId="0" applyNumberFormat="1" applyFont="1" applyFill="1" applyBorder="1" applyAlignment="1" applyProtection="1">
      <alignment horizontal="center" vertical="center"/>
      <protection/>
    </xf>
    <xf numFmtId="49" fontId="7" fillId="32" borderId="75" xfId="0" applyNumberFormat="1" applyFont="1" applyFill="1" applyBorder="1" applyAlignment="1">
      <alignment horizontal="center" vertical="center"/>
    </xf>
    <xf numFmtId="49" fontId="7" fillId="32" borderId="83" xfId="0" applyNumberFormat="1" applyFont="1" applyFill="1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right" vertical="center"/>
      <protection/>
    </xf>
    <xf numFmtId="0" fontId="2" fillId="32" borderId="10" xfId="0" applyFont="1" applyFill="1" applyBorder="1" applyAlignment="1" applyProtection="1">
      <alignment horizontal="right" vertical="center"/>
      <protection/>
    </xf>
    <xf numFmtId="0" fontId="2" fillId="32" borderId="61" xfId="0" applyFont="1" applyFill="1" applyBorder="1" applyAlignment="1" applyProtection="1">
      <alignment horizontal="right" vertical="center"/>
      <protection/>
    </xf>
    <xf numFmtId="188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49" fontId="2" fillId="32" borderId="95" xfId="0" applyNumberFormat="1" applyFont="1" applyFill="1" applyBorder="1" applyAlignment="1" applyProtection="1">
      <alignment horizontal="center" vertical="center"/>
      <protection/>
    </xf>
    <xf numFmtId="188" fontId="7" fillId="32" borderId="96" xfId="0" applyNumberFormat="1" applyFont="1" applyFill="1" applyBorder="1" applyAlignment="1" applyProtection="1">
      <alignment horizontal="center" vertical="center"/>
      <protection/>
    </xf>
    <xf numFmtId="188" fontId="7" fillId="32" borderId="39" xfId="0" applyNumberFormat="1" applyFont="1" applyFill="1" applyBorder="1" applyAlignment="1" applyProtection="1">
      <alignment horizontal="center" vertical="center"/>
      <protection/>
    </xf>
    <xf numFmtId="188" fontId="7" fillId="32" borderId="92" xfId="0" applyNumberFormat="1" applyFont="1" applyFill="1" applyBorder="1" applyAlignment="1" applyProtection="1">
      <alignment horizontal="center" vertical="center"/>
      <protection/>
    </xf>
    <xf numFmtId="0" fontId="2" fillId="32" borderId="75" xfId="0" applyFont="1" applyFill="1" applyBorder="1" applyAlignment="1">
      <alignment horizontal="center" vertical="center" wrapText="1"/>
    </xf>
    <xf numFmtId="0" fontId="2" fillId="32" borderId="97" xfId="0" applyFont="1" applyFill="1" applyBorder="1" applyAlignment="1">
      <alignment horizontal="center" vertical="center" wrapText="1"/>
    </xf>
    <xf numFmtId="188" fontId="2" fillId="32" borderId="70" xfId="0" applyNumberFormat="1" applyFont="1" applyFill="1" applyBorder="1" applyAlignment="1" applyProtection="1">
      <alignment horizontal="center" vertical="center"/>
      <protection/>
    </xf>
    <xf numFmtId="188" fontId="2" fillId="32" borderId="82" xfId="0" applyNumberFormat="1" applyFont="1" applyFill="1" applyBorder="1" applyAlignment="1" applyProtection="1">
      <alignment horizontal="center" vertical="center"/>
      <protection/>
    </xf>
    <xf numFmtId="49" fontId="7" fillId="32" borderId="91" xfId="0" applyNumberFormat="1" applyFont="1" applyFill="1" applyBorder="1" applyAlignment="1" applyProtection="1">
      <alignment horizontal="center" vertical="center"/>
      <protection/>
    </xf>
    <xf numFmtId="49" fontId="7" fillId="32" borderId="78" xfId="0" applyNumberFormat="1" applyFont="1" applyFill="1" applyBorder="1" applyAlignment="1" applyProtection="1">
      <alignment horizontal="center" vertical="center"/>
      <protection/>
    </xf>
    <xf numFmtId="1" fontId="7" fillId="32" borderId="75" xfId="0" applyNumberFormat="1" applyFont="1" applyFill="1" applyBorder="1" applyAlignment="1">
      <alignment horizontal="center" vertical="center" wrapText="1"/>
    </xf>
    <xf numFmtId="1" fontId="7" fillId="32" borderId="83" xfId="0" applyNumberFormat="1" applyFont="1" applyFill="1" applyBorder="1" applyAlignment="1">
      <alignment horizontal="center" vertical="center" wrapText="1"/>
    </xf>
    <xf numFmtId="49" fontId="7" fillId="32" borderId="70" xfId="0" applyNumberFormat="1" applyFont="1" applyFill="1" applyBorder="1" applyAlignment="1">
      <alignment horizontal="center" vertical="center" wrapText="1"/>
    </xf>
    <xf numFmtId="49" fontId="7" fillId="32" borderId="83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23" xfId="0" applyNumberFormat="1" applyFont="1" applyFill="1" applyBorder="1" applyAlignment="1" applyProtection="1">
      <alignment horizontal="center" vertical="center"/>
      <protection/>
    </xf>
    <xf numFmtId="49" fontId="2" fillId="32" borderId="72" xfId="0" applyNumberFormat="1" applyFont="1" applyFill="1" applyBorder="1" applyAlignment="1" applyProtection="1">
      <alignment horizontal="center" vertical="center"/>
      <protection/>
    </xf>
    <xf numFmtId="1" fontId="7" fillId="32" borderId="29" xfId="0" applyNumberFormat="1" applyFont="1" applyFill="1" applyBorder="1" applyAlignment="1">
      <alignment horizontal="center" vertical="center" wrapText="1"/>
    </xf>
    <xf numFmtId="1" fontId="7" fillId="32" borderId="74" xfId="0" applyNumberFormat="1" applyFont="1" applyFill="1" applyBorder="1" applyAlignment="1">
      <alignment horizontal="center" vertical="center" wrapText="1"/>
    </xf>
    <xf numFmtId="1" fontId="7" fillId="32" borderId="87" xfId="0" applyNumberFormat="1" applyFont="1" applyFill="1" applyBorder="1" applyAlignment="1">
      <alignment horizontal="center" vertical="center" wrapText="1"/>
    </xf>
    <xf numFmtId="1" fontId="7" fillId="32" borderId="98" xfId="0" applyNumberFormat="1" applyFont="1" applyFill="1" applyBorder="1" applyAlignment="1">
      <alignment horizontal="center" vertical="center" wrapText="1"/>
    </xf>
    <xf numFmtId="49" fontId="2" fillId="32" borderId="84" xfId="0" applyNumberFormat="1" applyFont="1" applyFill="1" applyBorder="1" applyAlignment="1" applyProtection="1">
      <alignment horizontal="center" vertical="center"/>
      <protection/>
    </xf>
    <xf numFmtId="1" fontId="7" fillId="32" borderId="70" xfId="0" applyNumberFormat="1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 wrapText="1"/>
    </xf>
    <xf numFmtId="1" fontId="7" fillId="32" borderId="72" xfId="0" applyNumberFormat="1" applyFont="1" applyFill="1" applyBorder="1" applyAlignment="1">
      <alignment horizontal="center" vertical="center" wrapText="1"/>
    </xf>
    <xf numFmtId="49" fontId="7" fillId="32" borderId="75" xfId="0" applyNumberFormat="1" applyFont="1" applyFill="1" applyBorder="1" applyAlignment="1" applyProtection="1">
      <alignment horizontal="center" vertical="center"/>
      <protection/>
    </xf>
    <xf numFmtId="49" fontId="7" fillId="32" borderId="93" xfId="0" applyNumberFormat="1" applyFont="1" applyFill="1" applyBorder="1" applyAlignment="1" applyProtection="1">
      <alignment horizontal="center" vertical="center"/>
      <protection/>
    </xf>
    <xf numFmtId="49" fontId="7" fillId="32" borderId="83" xfId="0" applyNumberFormat="1" applyFont="1" applyFill="1" applyBorder="1" applyAlignment="1" applyProtection="1">
      <alignment horizontal="center" vertical="center"/>
      <protection/>
    </xf>
    <xf numFmtId="49" fontId="7" fillId="32" borderId="55" xfId="0" applyNumberFormat="1" applyFont="1" applyFill="1" applyBorder="1" applyAlignment="1">
      <alignment horizontal="center" vertical="center" wrapText="1"/>
    </xf>
    <xf numFmtId="49" fontId="7" fillId="32" borderId="53" xfId="0" applyNumberFormat="1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63" xfId="0" applyNumberFormat="1" applyFont="1" applyFill="1" applyBorder="1" applyAlignment="1" applyProtection="1">
      <alignment horizontal="center" vertical="center"/>
      <protection/>
    </xf>
    <xf numFmtId="49" fontId="2" fillId="32" borderId="93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88" fontId="2" fillId="32" borderId="87" xfId="0" applyNumberFormat="1" applyFont="1" applyFill="1" applyBorder="1" applyAlignment="1" applyProtection="1">
      <alignment horizontal="center" vertical="center"/>
      <protection/>
    </xf>
    <xf numFmtId="188" fontId="2" fillId="32" borderId="98" xfId="0" applyNumberFormat="1" applyFont="1" applyFill="1" applyBorder="1" applyAlignment="1" applyProtection="1">
      <alignment horizontal="center" vertical="center"/>
      <protection/>
    </xf>
    <xf numFmtId="188" fontId="2" fillId="32" borderId="83" xfId="0" applyNumberFormat="1" applyFont="1" applyFill="1" applyBorder="1" applyAlignment="1" applyProtection="1">
      <alignment horizontal="center" vertical="center"/>
      <protection/>
    </xf>
    <xf numFmtId="188" fontId="7" fillId="32" borderId="70" xfId="0" applyNumberFormat="1" applyFont="1" applyFill="1" applyBorder="1" applyAlignment="1" applyProtection="1">
      <alignment horizontal="center" vertical="center"/>
      <protection/>
    </xf>
    <xf numFmtId="188" fontId="7" fillId="32" borderId="83" xfId="0" applyNumberFormat="1" applyFont="1" applyFill="1" applyBorder="1" applyAlignment="1" applyProtection="1">
      <alignment horizontal="center" vertical="center"/>
      <protection/>
    </xf>
    <xf numFmtId="188" fontId="2" fillId="32" borderId="95" xfId="0" applyNumberFormat="1" applyFont="1" applyFill="1" applyBorder="1" applyAlignment="1" applyProtection="1">
      <alignment horizontal="center" vertical="center"/>
      <protection/>
    </xf>
    <xf numFmtId="188" fontId="2" fillId="32" borderId="73" xfId="0" applyNumberFormat="1" applyFont="1" applyFill="1" applyBorder="1" applyAlignment="1" applyProtection="1">
      <alignment horizontal="center" vertical="center"/>
      <protection/>
    </xf>
    <xf numFmtId="188" fontId="2" fillId="32" borderId="19" xfId="0" applyNumberFormat="1" applyFont="1" applyFill="1" applyBorder="1" applyAlignment="1" applyProtection="1">
      <alignment horizontal="center" vertical="center"/>
      <protection/>
    </xf>
    <xf numFmtId="188" fontId="2" fillId="32" borderId="99" xfId="0" applyNumberFormat="1" applyFont="1" applyFill="1" applyBorder="1" applyAlignment="1" applyProtection="1">
      <alignment horizontal="center" vertical="center"/>
      <protection/>
    </xf>
    <xf numFmtId="188" fontId="2" fillId="32" borderId="74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99" xfId="0" applyNumberFormat="1" applyFont="1" applyFill="1" applyBorder="1" applyAlignment="1" applyProtection="1">
      <alignment horizontal="center" vertical="center"/>
      <protection/>
    </xf>
    <xf numFmtId="195" fontId="2" fillId="32" borderId="86" xfId="0" applyNumberFormat="1" applyFont="1" applyFill="1" applyBorder="1" applyAlignment="1" applyProtection="1">
      <alignment horizontal="center" vertical="center"/>
      <protection/>
    </xf>
    <xf numFmtId="195" fontId="2" fillId="32" borderId="97" xfId="0" applyNumberFormat="1" applyFont="1" applyFill="1" applyBorder="1" applyAlignment="1" applyProtection="1">
      <alignment horizontal="center" vertical="center"/>
      <protection/>
    </xf>
    <xf numFmtId="188" fontId="2" fillId="32" borderId="23" xfId="0" applyNumberFormat="1" applyFont="1" applyFill="1" applyBorder="1" applyAlignment="1" applyProtection="1">
      <alignment horizontal="center" vertical="center"/>
      <protection/>
    </xf>
    <xf numFmtId="188" fontId="2" fillId="32" borderId="72" xfId="0" applyNumberFormat="1" applyFont="1" applyFill="1" applyBorder="1" applyAlignment="1" applyProtection="1">
      <alignment horizontal="center" vertical="center"/>
      <protection/>
    </xf>
    <xf numFmtId="195" fontId="2" fillId="32" borderId="0" xfId="0" applyNumberFormat="1" applyFont="1" applyFill="1" applyBorder="1" applyAlignment="1" applyProtection="1">
      <alignment horizontal="center" vertical="center"/>
      <protection/>
    </xf>
    <xf numFmtId="195" fontId="2" fillId="32" borderId="100" xfId="0" applyNumberFormat="1" applyFont="1" applyFill="1" applyBorder="1" applyAlignment="1" applyProtection="1">
      <alignment horizontal="center" vertical="center" textRotation="90" wrapText="1"/>
      <protection/>
    </xf>
    <xf numFmtId="195" fontId="2" fillId="32" borderId="101" xfId="0" applyNumberFormat="1" applyFont="1" applyFill="1" applyBorder="1" applyAlignment="1" applyProtection="1">
      <alignment horizontal="center" vertical="center" textRotation="90" wrapText="1"/>
      <protection/>
    </xf>
    <xf numFmtId="195" fontId="2" fillId="32" borderId="88" xfId="0" applyNumberFormat="1" applyFont="1" applyFill="1" applyBorder="1" applyAlignment="1" applyProtection="1">
      <alignment horizontal="center" vertical="center" wrapText="1"/>
      <protection/>
    </xf>
    <xf numFmtId="0" fontId="2" fillId="32" borderId="102" xfId="0" applyFont="1" applyFill="1" applyBorder="1" applyAlignment="1">
      <alignment horizontal="center" vertical="center" wrapText="1"/>
    </xf>
    <xf numFmtId="195" fontId="2" fillId="32" borderId="101" xfId="0" applyNumberFormat="1" applyFont="1" applyFill="1" applyBorder="1" applyAlignment="1" applyProtection="1">
      <alignment horizontal="center" vertical="center" wrapText="1"/>
      <protection/>
    </xf>
    <xf numFmtId="0" fontId="2" fillId="32" borderId="103" xfId="0" applyFont="1" applyFill="1" applyBorder="1" applyAlignment="1">
      <alignment horizontal="center" vertical="center" wrapText="1"/>
    </xf>
    <xf numFmtId="0" fontId="2" fillId="32" borderId="104" xfId="0" applyFont="1" applyFill="1" applyBorder="1" applyAlignment="1">
      <alignment horizontal="center" vertical="center" wrapText="1"/>
    </xf>
    <xf numFmtId="196" fontId="2" fillId="32" borderId="61" xfId="0" applyNumberFormat="1" applyFont="1" applyFill="1" applyBorder="1" applyAlignment="1" applyProtection="1">
      <alignment horizontal="center" vertical="center"/>
      <protection/>
    </xf>
    <xf numFmtId="196" fontId="2" fillId="32" borderId="84" xfId="0" applyNumberFormat="1" applyFont="1" applyFill="1" applyBorder="1" applyAlignment="1" applyProtection="1">
      <alignment horizontal="center" vertical="center"/>
      <protection/>
    </xf>
    <xf numFmtId="195" fontId="2" fillId="32" borderId="88" xfId="0" applyNumberFormat="1" applyFont="1" applyFill="1" applyBorder="1" applyAlignment="1" applyProtection="1">
      <alignment horizontal="center" vertical="center"/>
      <protection/>
    </xf>
    <xf numFmtId="195" fontId="2" fillId="32" borderId="105" xfId="0" applyNumberFormat="1" applyFont="1" applyFill="1" applyBorder="1" applyAlignment="1" applyProtection="1">
      <alignment horizontal="center" vertical="center"/>
      <protection/>
    </xf>
    <xf numFmtId="195" fontId="2" fillId="32" borderId="106" xfId="0" applyNumberFormat="1" applyFont="1" applyFill="1" applyBorder="1" applyAlignment="1" applyProtection="1">
      <alignment horizontal="center" vertical="center"/>
      <protection/>
    </xf>
    <xf numFmtId="195" fontId="2" fillId="32" borderId="89" xfId="0" applyNumberFormat="1" applyFont="1" applyFill="1" applyBorder="1" applyAlignment="1" applyProtection="1">
      <alignment horizontal="center" vertical="center"/>
      <protection/>
    </xf>
    <xf numFmtId="195" fontId="2" fillId="32" borderId="71" xfId="0" applyNumberFormat="1" applyFont="1" applyFill="1" applyBorder="1" applyAlignment="1" applyProtection="1">
      <alignment horizontal="center" vertical="center"/>
      <protection/>
    </xf>
    <xf numFmtId="195" fontId="2" fillId="32" borderId="107" xfId="0" applyNumberFormat="1" applyFont="1" applyFill="1" applyBorder="1" applyAlignment="1" applyProtection="1">
      <alignment horizontal="center" vertical="center"/>
      <protection/>
    </xf>
    <xf numFmtId="195" fontId="2" fillId="32" borderId="108" xfId="0" applyNumberFormat="1" applyFont="1" applyFill="1" applyBorder="1" applyAlignment="1" applyProtection="1">
      <alignment horizontal="center" vertical="center"/>
      <protection/>
    </xf>
    <xf numFmtId="195" fontId="2" fillId="32" borderId="109" xfId="0" applyNumberFormat="1" applyFont="1" applyFill="1" applyBorder="1" applyAlignment="1" applyProtection="1">
      <alignment horizontal="center" vertical="center"/>
      <protection/>
    </xf>
    <xf numFmtId="0" fontId="2" fillId="32" borderId="110" xfId="0" applyNumberFormat="1" applyFont="1" applyFill="1" applyBorder="1" applyAlignment="1" applyProtection="1">
      <alignment horizontal="center" vertical="center" wrapText="1"/>
      <protection/>
    </xf>
    <xf numFmtId="0" fontId="2" fillId="32" borderId="111" xfId="0" applyNumberFormat="1" applyFont="1" applyFill="1" applyBorder="1" applyAlignment="1" applyProtection="1">
      <alignment horizontal="center" vertical="center" wrapText="1"/>
      <protection/>
    </xf>
    <xf numFmtId="0" fontId="2" fillId="32" borderId="111" xfId="0" applyFont="1" applyFill="1" applyBorder="1" applyAlignment="1">
      <alignment horizontal="center" vertical="center" wrapText="1"/>
    </xf>
    <xf numFmtId="0" fontId="2" fillId="32" borderId="112" xfId="0" applyFont="1" applyFill="1" applyBorder="1" applyAlignment="1">
      <alignment horizontal="center" vertical="center" wrapText="1"/>
    </xf>
    <xf numFmtId="0" fontId="2" fillId="32" borderId="113" xfId="0" applyNumberFormat="1" applyFont="1" applyFill="1" applyBorder="1" applyAlignment="1" applyProtection="1">
      <alignment horizontal="center" vertical="center" wrapText="1"/>
      <protection/>
    </xf>
    <xf numFmtId="0" fontId="2" fillId="32" borderId="114" xfId="0" applyNumberFormat="1" applyFont="1" applyFill="1" applyBorder="1" applyAlignment="1" applyProtection="1">
      <alignment horizontal="center" vertical="center" wrapText="1"/>
      <protection/>
    </xf>
    <xf numFmtId="0" fontId="2" fillId="32" borderId="114" xfId="0" applyFont="1" applyFill="1" applyBorder="1" applyAlignment="1">
      <alignment horizontal="center" vertical="center" wrapText="1"/>
    </xf>
    <xf numFmtId="0" fontId="2" fillId="32" borderId="115" xfId="0" applyFont="1" applyFill="1" applyBorder="1" applyAlignment="1">
      <alignment horizontal="center" vertical="center" wrapText="1"/>
    </xf>
    <xf numFmtId="195" fontId="2" fillId="32" borderId="116" xfId="0" applyNumberFormat="1" applyFont="1" applyFill="1" applyBorder="1" applyAlignment="1" applyProtection="1">
      <alignment horizontal="center" vertical="center" textRotation="90" wrapText="1"/>
      <protection/>
    </xf>
    <xf numFmtId="195" fontId="2" fillId="32" borderId="117" xfId="0" applyNumberFormat="1" applyFont="1" applyFill="1" applyBorder="1" applyAlignment="1" applyProtection="1">
      <alignment horizontal="center" vertical="center" textRotation="90" wrapText="1"/>
      <protection/>
    </xf>
    <xf numFmtId="195" fontId="2" fillId="32" borderId="118" xfId="0" applyNumberFormat="1" applyFont="1" applyFill="1" applyBorder="1" applyAlignment="1" applyProtection="1">
      <alignment horizontal="center" vertical="center"/>
      <protection/>
    </xf>
    <xf numFmtId="195" fontId="2" fillId="32" borderId="90" xfId="0" applyNumberFormat="1" applyFont="1" applyFill="1" applyBorder="1" applyAlignment="1" applyProtection="1">
      <alignment horizontal="center" vertical="center"/>
      <protection/>
    </xf>
    <xf numFmtId="195" fontId="2" fillId="32" borderId="58" xfId="0" applyNumberFormat="1" applyFont="1" applyFill="1" applyBorder="1" applyAlignment="1" applyProtection="1">
      <alignment horizontal="center" vertical="center"/>
      <protection/>
    </xf>
    <xf numFmtId="195" fontId="2" fillId="32" borderId="119" xfId="0" applyNumberFormat="1" applyFont="1" applyFill="1" applyBorder="1" applyAlignment="1" applyProtection="1">
      <alignment horizontal="center" vertical="center"/>
      <protection/>
    </xf>
    <xf numFmtId="193" fontId="7" fillId="32" borderId="57" xfId="0" applyNumberFormat="1" applyFont="1" applyFill="1" applyBorder="1" applyAlignment="1" applyProtection="1">
      <alignment horizontal="center" vertical="center"/>
      <protection/>
    </xf>
    <xf numFmtId="193" fontId="7" fillId="32" borderId="42" xfId="0" applyNumberFormat="1" applyFont="1" applyFill="1" applyBorder="1" applyAlignment="1" applyProtection="1">
      <alignment horizontal="center" vertical="center"/>
      <protection/>
    </xf>
    <xf numFmtId="193" fontId="7" fillId="32" borderId="43" xfId="0" applyNumberFormat="1" applyFont="1" applyFill="1" applyBorder="1" applyAlignment="1" applyProtection="1">
      <alignment horizontal="center" vertical="center"/>
      <protection/>
    </xf>
    <xf numFmtId="49" fontId="7" fillId="32" borderId="57" xfId="0" applyNumberFormat="1" applyFont="1" applyFill="1" applyBorder="1" applyAlignment="1" applyProtection="1">
      <alignment horizontal="center" vertical="center"/>
      <protection/>
    </xf>
    <xf numFmtId="49" fontId="7" fillId="32" borderId="42" xfId="0" applyNumberFormat="1" applyFont="1" applyFill="1" applyBorder="1" applyAlignment="1" applyProtection="1">
      <alignment horizontal="center" vertical="center"/>
      <protection/>
    </xf>
    <xf numFmtId="49" fontId="2" fillId="32" borderId="120" xfId="0" applyNumberFormat="1" applyFont="1" applyFill="1" applyBorder="1" applyAlignment="1" applyProtection="1">
      <alignment horizontal="center" vertical="center" textRotation="90"/>
      <protection/>
    </xf>
    <xf numFmtId="49" fontId="2" fillId="32" borderId="121" xfId="0" applyNumberFormat="1" applyFont="1" applyFill="1" applyBorder="1" applyAlignment="1" applyProtection="1">
      <alignment horizontal="center" vertical="center" textRotation="90"/>
      <protection/>
    </xf>
    <xf numFmtId="0" fontId="7" fillId="32" borderId="87" xfId="0" applyNumberFormat="1" applyFont="1" applyFill="1" applyBorder="1" applyAlignment="1" applyProtection="1">
      <alignment horizontal="center" vertical="center"/>
      <protection/>
    </xf>
    <xf numFmtId="0" fontId="7" fillId="32" borderId="98" xfId="0" applyNumberFormat="1" applyFont="1" applyFill="1" applyBorder="1" applyAlignment="1" applyProtection="1">
      <alignment horizontal="center" vertical="center"/>
      <protection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7" fillId="32" borderId="75" xfId="0" applyFont="1" applyFill="1" applyBorder="1" applyAlignment="1">
      <alignment horizontal="center" vertical="center" wrapText="1"/>
    </xf>
    <xf numFmtId="0" fontId="7" fillId="32" borderId="93" xfId="0" applyFont="1" applyFill="1" applyBorder="1" applyAlignment="1">
      <alignment horizontal="center" vertical="center" wrapText="1"/>
    </xf>
    <xf numFmtId="0" fontId="7" fillId="32" borderId="83" xfId="0" applyFont="1" applyFill="1" applyBorder="1" applyAlignment="1">
      <alignment horizontal="center" vertical="center" wrapText="1"/>
    </xf>
    <xf numFmtId="0" fontId="10" fillId="32" borderId="75" xfId="0" applyNumberFormat="1" applyFont="1" applyFill="1" applyBorder="1" applyAlignment="1" applyProtection="1">
      <alignment horizontal="center" vertical="center"/>
      <protection/>
    </xf>
    <xf numFmtId="0" fontId="10" fillId="32" borderId="93" xfId="0" applyNumberFormat="1" applyFont="1" applyFill="1" applyBorder="1" applyAlignment="1" applyProtection="1">
      <alignment horizontal="center" vertical="center"/>
      <protection/>
    </xf>
    <xf numFmtId="0" fontId="10" fillId="32" borderId="79" xfId="0" applyNumberFormat="1" applyFont="1" applyFill="1" applyBorder="1" applyAlignment="1" applyProtection="1">
      <alignment horizontal="center" vertical="center"/>
      <protection/>
    </xf>
    <xf numFmtId="0" fontId="10" fillId="32" borderId="98" xfId="0" applyNumberFormat="1" applyFont="1" applyFill="1" applyBorder="1" applyAlignment="1" applyProtection="1">
      <alignment horizontal="center" vertical="center"/>
      <protection/>
    </xf>
    <xf numFmtId="193" fontId="7" fillId="32" borderId="75" xfId="0" applyNumberFormat="1" applyFont="1" applyFill="1" applyBorder="1" applyAlignment="1" applyProtection="1">
      <alignment horizontal="center" vertical="center"/>
      <protection/>
    </xf>
    <xf numFmtId="193" fontId="7" fillId="32" borderId="93" xfId="0" applyNumberFormat="1" applyFont="1" applyFill="1" applyBorder="1" applyAlignment="1" applyProtection="1">
      <alignment horizontal="center" vertical="center"/>
      <protection/>
    </xf>
    <xf numFmtId="193" fontId="7" fillId="32" borderId="83" xfId="0" applyNumberFormat="1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right" vertical="center"/>
      <protection/>
    </xf>
    <xf numFmtId="0" fontId="2" fillId="32" borderId="28" xfId="0" applyFont="1" applyFill="1" applyBorder="1" applyAlignment="1" applyProtection="1">
      <alignment horizontal="right" vertical="center"/>
      <protection/>
    </xf>
    <xf numFmtId="0" fontId="2" fillId="32" borderId="29" xfId="0" applyFont="1" applyFill="1" applyBorder="1" applyAlignment="1" applyProtection="1">
      <alignment horizontal="right" vertical="center"/>
      <protection/>
    </xf>
    <xf numFmtId="0" fontId="7" fillId="32" borderId="75" xfId="0" applyFont="1" applyFill="1" applyBorder="1" applyAlignment="1">
      <alignment horizontal="left" vertical="center" wrapText="1"/>
    </xf>
    <xf numFmtId="0" fontId="7" fillId="32" borderId="97" xfId="0" applyFont="1" applyFill="1" applyBorder="1" applyAlignment="1">
      <alignment horizontal="left" vertical="center" wrapText="1"/>
    </xf>
    <xf numFmtId="188" fontId="7" fillId="32" borderId="61" xfId="0" applyNumberFormat="1" applyFont="1" applyFill="1" applyBorder="1" applyAlignment="1" applyProtection="1">
      <alignment horizontal="center" vertical="center"/>
      <protection/>
    </xf>
    <xf numFmtId="188" fontId="7" fillId="32" borderId="84" xfId="0" applyNumberFormat="1" applyFont="1" applyFill="1" applyBorder="1" applyAlignment="1" applyProtection="1">
      <alignment horizontal="center" vertical="center"/>
      <protection/>
    </xf>
    <xf numFmtId="195" fontId="2" fillId="32" borderId="49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50" xfId="0" applyFont="1" applyFill="1" applyBorder="1" applyAlignment="1">
      <alignment horizontal="center" vertical="center" textRotation="90" wrapText="1"/>
    </xf>
    <xf numFmtId="0" fontId="2" fillId="32" borderId="122" xfId="0" applyFont="1" applyFill="1" applyBorder="1" applyAlignment="1">
      <alignment horizontal="center" vertical="center" textRotation="90" wrapText="1"/>
    </xf>
    <xf numFmtId="195" fontId="2" fillId="32" borderId="123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124" xfId="0" applyFont="1" applyFill="1" applyBorder="1" applyAlignment="1">
      <alignment horizontal="center" vertical="center" textRotation="90" wrapText="1"/>
    </xf>
    <xf numFmtId="0" fontId="2" fillId="32" borderId="115" xfId="0" applyFont="1" applyFill="1" applyBorder="1" applyAlignment="1">
      <alignment horizontal="center" vertical="center" textRotation="90" wrapText="1"/>
    </xf>
    <xf numFmtId="0" fontId="7" fillId="32" borderId="59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0" fontId="2" fillId="32" borderId="14" xfId="0" applyFont="1" applyFill="1" applyBorder="1" applyAlignment="1" applyProtection="1">
      <alignment horizontal="right" vertical="center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2" fillId="32" borderId="13" xfId="0" applyFont="1" applyFill="1" applyBorder="1" applyAlignment="1" applyProtection="1">
      <alignment horizontal="right" vertical="center"/>
      <protection/>
    </xf>
    <xf numFmtId="0" fontId="10" fillId="32" borderId="83" xfId="0" applyNumberFormat="1" applyFont="1" applyFill="1" applyBorder="1" applyAlignment="1" applyProtection="1">
      <alignment horizontal="center" vertical="center"/>
      <protection/>
    </xf>
    <xf numFmtId="195" fontId="2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10" xfId="0" applyFont="1" applyFill="1" applyBorder="1" applyAlignment="1">
      <alignment horizontal="center" vertical="center" textRotation="90" wrapText="1"/>
    </xf>
    <xf numFmtId="0" fontId="7" fillId="32" borderId="31" xfId="0" applyNumberFormat="1" applyFont="1" applyFill="1" applyBorder="1" applyAlignment="1" applyProtection="1">
      <alignment horizontal="right" vertical="center"/>
      <protection/>
    </xf>
    <xf numFmtId="0" fontId="7" fillId="32" borderId="28" xfId="0" applyNumberFormat="1" applyFont="1" applyFill="1" applyBorder="1" applyAlignment="1" applyProtection="1">
      <alignment horizontal="right" vertical="center"/>
      <protection/>
    </xf>
    <xf numFmtId="0" fontId="7" fillId="32" borderId="29" xfId="0" applyNumberFormat="1" applyFont="1" applyFill="1" applyBorder="1" applyAlignment="1" applyProtection="1">
      <alignment horizontal="right" vertical="center"/>
      <protection/>
    </xf>
    <xf numFmtId="0" fontId="2" fillId="32" borderId="96" xfId="0" applyFont="1" applyFill="1" applyBorder="1" applyAlignment="1">
      <alignment horizontal="right" vertical="center"/>
    </xf>
    <xf numFmtId="0" fontId="2" fillId="32" borderId="39" xfId="0" applyFont="1" applyFill="1" applyBorder="1" applyAlignment="1">
      <alignment horizontal="right" vertical="center"/>
    </xf>
    <xf numFmtId="0" fontId="10" fillId="32" borderId="39" xfId="0" applyNumberFormat="1" applyFont="1" applyFill="1" applyBorder="1" applyAlignment="1" applyProtection="1">
      <alignment horizontal="center" vertical="center"/>
      <protection/>
    </xf>
    <xf numFmtId="188" fontId="7" fillId="32" borderId="80" xfId="0" applyNumberFormat="1" applyFont="1" applyFill="1" applyBorder="1" applyAlignment="1" applyProtection="1">
      <alignment horizontal="center" vertical="center"/>
      <protection/>
    </xf>
    <xf numFmtId="188" fontId="7" fillId="32" borderId="79" xfId="0" applyNumberFormat="1" applyFont="1" applyFill="1" applyBorder="1" applyAlignment="1" applyProtection="1">
      <alignment horizontal="center" vertical="center"/>
      <protection/>
    </xf>
    <xf numFmtId="188" fontId="7" fillId="32" borderId="98" xfId="0" applyNumberFormat="1" applyFont="1" applyFill="1" applyBorder="1" applyAlignment="1" applyProtection="1">
      <alignment horizontal="center" vertical="center"/>
      <protection/>
    </xf>
    <xf numFmtId="49" fontId="7" fillId="32" borderId="96" xfId="0" applyNumberFormat="1" applyFont="1" applyFill="1" applyBorder="1" applyAlignment="1" applyProtection="1">
      <alignment horizontal="center" vertical="center"/>
      <protection/>
    </xf>
    <xf numFmtId="49" fontId="7" fillId="32" borderId="39" xfId="0" applyNumberFormat="1" applyFont="1" applyFill="1" applyBorder="1" applyAlignment="1" applyProtection="1">
      <alignment horizontal="center" vertical="center"/>
      <protection/>
    </xf>
    <xf numFmtId="49" fontId="7" fillId="32" borderId="92" xfId="0" applyNumberFormat="1" applyFont="1" applyFill="1" applyBorder="1" applyAlignment="1" applyProtection="1">
      <alignment horizontal="center" vertical="center"/>
      <protection/>
    </xf>
    <xf numFmtId="195" fontId="7" fillId="32" borderId="75" xfId="0" applyNumberFormat="1" applyFont="1" applyFill="1" applyBorder="1" applyAlignment="1" applyProtection="1">
      <alignment horizontal="center" vertical="center" wrapText="1"/>
      <protection/>
    </xf>
    <xf numFmtId="195" fontId="7" fillId="32" borderId="93" xfId="0" applyNumberFormat="1" applyFont="1" applyFill="1" applyBorder="1" applyAlignment="1" applyProtection="1">
      <alignment horizontal="center" vertical="center" wrapText="1"/>
      <protection/>
    </xf>
    <xf numFmtId="195" fontId="7" fillId="32" borderId="79" xfId="0" applyNumberFormat="1" applyFont="1" applyFill="1" applyBorder="1" applyAlignment="1" applyProtection="1">
      <alignment horizontal="center" vertical="center" wrapText="1"/>
      <protection/>
    </xf>
    <xf numFmtId="195" fontId="7" fillId="32" borderId="98" xfId="0" applyNumberFormat="1" applyFont="1" applyFill="1" applyBorder="1" applyAlignment="1" applyProtection="1">
      <alignment horizontal="center" vertical="center" wrapText="1"/>
      <protection/>
    </xf>
    <xf numFmtId="196" fontId="10" fillId="32" borderId="75" xfId="0" applyNumberFormat="1" applyFont="1" applyFill="1" applyBorder="1" applyAlignment="1" applyProtection="1">
      <alignment horizontal="center" vertical="center" wrapText="1"/>
      <protection/>
    </xf>
    <xf numFmtId="196" fontId="10" fillId="32" borderId="93" xfId="0" applyNumberFormat="1" applyFont="1" applyFill="1" applyBorder="1" applyAlignment="1" applyProtection="1">
      <alignment horizontal="center" vertical="center" wrapText="1"/>
      <protection/>
    </xf>
    <xf numFmtId="196" fontId="10" fillId="32" borderId="83" xfId="0" applyNumberFormat="1" applyFont="1" applyFill="1" applyBorder="1" applyAlignment="1" applyProtection="1">
      <alignment horizontal="center" vertical="center" wrapText="1"/>
      <protection/>
    </xf>
    <xf numFmtId="49" fontId="10" fillId="32" borderId="75" xfId="0" applyNumberFormat="1" applyFont="1" applyFill="1" applyBorder="1" applyAlignment="1">
      <alignment horizontal="center" vertical="center" wrapText="1"/>
    </xf>
    <xf numFmtId="49" fontId="10" fillId="32" borderId="93" xfId="0" applyNumberFormat="1" applyFont="1" applyFill="1" applyBorder="1" applyAlignment="1">
      <alignment horizontal="center" vertical="center" wrapText="1"/>
    </xf>
    <xf numFmtId="49" fontId="10" fillId="32" borderId="83" xfId="0" applyNumberFormat="1" applyFont="1" applyFill="1" applyBorder="1" applyAlignment="1">
      <alignment horizontal="center" vertical="center" wrapText="1"/>
    </xf>
    <xf numFmtId="49" fontId="7" fillId="32" borderId="58" xfId="0" applyNumberFormat="1" applyFont="1" applyFill="1" applyBorder="1" applyAlignment="1">
      <alignment horizontal="center" vertical="center" wrapText="1"/>
    </xf>
    <xf numFmtId="49" fontId="7" fillId="32" borderId="56" xfId="0" applyNumberFormat="1" applyFont="1" applyFill="1" applyBorder="1" applyAlignment="1">
      <alignment horizontal="center" vertical="center" wrapText="1"/>
    </xf>
    <xf numFmtId="195" fontId="2" fillId="32" borderId="125" xfId="0" applyNumberFormat="1" applyFont="1" applyFill="1" applyBorder="1" applyAlignment="1" applyProtection="1">
      <alignment horizontal="center" vertical="center" wrapText="1"/>
      <protection/>
    </xf>
    <xf numFmtId="195" fontId="2" fillId="32" borderId="126" xfId="0" applyNumberFormat="1" applyFont="1" applyFill="1" applyBorder="1" applyAlignment="1" applyProtection="1">
      <alignment horizontal="center" vertical="center" wrapText="1"/>
      <protection/>
    </xf>
    <xf numFmtId="0" fontId="2" fillId="32" borderId="126" xfId="0" applyFont="1" applyFill="1" applyBorder="1" applyAlignment="1">
      <alignment horizontal="center" vertical="center" wrapText="1"/>
    </xf>
    <xf numFmtId="49" fontId="7" fillId="32" borderId="82" xfId="0" applyNumberFormat="1" applyFont="1" applyFill="1" applyBorder="1" applyAlignment="1" applyProtection="1">
      <alignment horizontal="center" vertical="center"/>
      <protection/>
    </xf>
    <xf numFmtId="195" fontId="2" fillId="32" borderId="26" xfId="0" applyNumberFormat="1" applyFont="1" applyFill="1" applyBorder="1" applyAlignment="1" applyProtection="1">
      <alignment horizontal="center" vertical="center"/>
      <protection/>
    </xf>
    <xf numFmtId="195" fontId="2" fillId="32" borderId="62" xfId="0" applyNumberFormat="1" applyFont="1" applyFill="1" applyBorder="1" applyAlignment="1" applyProtection="1">
      <alignment horizontal="center" vertical="center"/>
      <protection/>
    </xf>
    <xf numFmtId="195" fontId="2" fillId="32" borderId="74" xfId="0" applyNumberFormat="1" applyFont="1" applyFill="1" applyBorder="1" applyAlignment="1" applyProtection="1">
      <alignment horizontal="center" vertical="center"/>
      <protection/>
    </xf>
    <xf numFmtId="0" fontId="7" fillId="32" borderId="80" xfId="0" applyFont="1" applyFill="1" applyBorder="1" applyAlignment="1">
      <alignment horizontal="center" vertical="center" wrapText="1"/>
    </xf>
    <xf numFmtId="0" fontId="7" fillId="32" borderId="79" xfId="0" applyFont="1" applyFill="1" applyBorder="1" applyAlignment="1">
      <alignment horizontal="center" vertical="center" wrapText="1"/>
    </xf>
    <xf numFmtId="0" fontId="7" fillId="32" borderId="98" xfId="0" applyFont="1" applyFill="1" applyBorder="1" applyAlignment="1">
      <alignment horizontal="center" vertical="center" wrapText="1"/>
    </xf>
    <xf numFmtId="195" fontId="2" fillId="32" borderId="104" xfId="0" applyNumberFormat="1" applyFont="1" applyFill="1" applyBorder="1" applyAlignment="1" applyProtection="1">
      <alignment horizontal="center" vertical="center" textRotation="90" wrapText="1"/>
      <protection/>
    </xf>
    <xf numFmtId="195" fontId="2" fillId="32" borderId="127" xfId="0" applyNumberFormat="1" applyFont="1" applyFill="1" applyBorder="1" applyAlignment="1" applyProtection="1">
      <alignment horizontal="center" vertical="center" wrapText="1"/>
      <protection/>
    </xf>
    <xf numFmtId="195" fontId="2" fillId="32" borderId="50" xfId="0" applyNumberFormat="1" applyFont="1" applyFill="1" applyBorder="1" applyAlignment="1" applyProtection="1">
      <alignment horizontal="center" vertical="center" wrapText="1"/>
      <protection/>
    </xf>
    <xf numFmtId="195" fontId="2" fillId="32" borderId="122" xfId="0" applyNumberFormat="1" applyFont="1" applyFill="1" applyBorder="1" applyAlignment="1" applyProtection="1">
      <alignment horizontal="center" vertical="center" wrapText="1"/>
      <protection/>
    </xf>
    <xf numFmtId="195" fontId="2" fillId="32" borderId="101" xfId="0" applyNumberFormat="1" applyFont="1" applyFill="1" applyBorder="1" applyAlignment="1" applyProtection="1">
      <alignment horizontal="center" vertical="center"/>
      <protection/>
    </xf>
    <xf numFmtId="195" fontId="2" fillId="32" borderId="103" xfId="0" applyNumberFormat="1" applyFont="1" applyFill="1" applyBorder="1" applyAlignment="1" applyProtection="1">
      <alignment horizontal="center" vertical="center"/>
      <protection/>
    </xf>
    <xf numFmtId="195" fontId="2" fillId="32" borderId="104" xfId="0" applyNumberFormat="1" applyFont="1" applyFill="1" applyBorder="1" applyAlignment="1" applyProtection="1">
      <alignment horizontal="center" vertical="center"/>
      <protection/>
    </xf>
    <xf numFmtId="188" fontId="7" fillId="32" borderId="26" xfId="0" applyNumberFormat="1" applyFont="1" applyFill="1" applyBorder="1" applyAlignment="1" applyProtection="1">
      <alignment horizontal="center" vertical="center"/>
      <protection/>
    </xf>
    <xf numFmtId="188" fontId="7" fillId="32" borderId="27" xfId="0" applyNumberFormat="1" applyFont="1" applyFill="1" applyBorder="1" applyAlignment="1" applyProtection="1">
      <alignment horizontal="center" vertical="center"/>
      <protection/>
    </xf>
    <xf numFmtId="188" fontId="2" fillId="32" borderId="94" xfId="0" applyNumberFormat="1" applyFont="1" applyFill="1" applyBorder="1" applyAlignment="1" applyProtection="1">
      <alignment horizontal="center" vertical="center"/>
      <protection/>
    </xf>
    <xf numFmtId="188" fontId="7" fillId="32" borderId="62" xfId="0" applyNumberFormat="1" applyFont="1" applyFill="1" applyBorder="1" applyAlignment="1" applyProtection="1">
      <alignment horizontal="center" vertical="center"/>
      <protection/>
    </xf>
    <xf numFmtId="188" fontId="7" fillId="32" borderId="74" xfId="0" applyNumberFormat="1" applyFont="1" applyFill="1" applyBorder="1" applyAlignment="1" applyProtection="1">
      <alignment horizontal="center" vertical="center"/>
      <protection/>
    </xf>
    <xf numFmtId="193" fontId="7" fillId="32" borderId="10" xfId="0" applyNumberFormat="1" applyFont="1" applyFill="1" applyBorder="1" applyAlignment="1" applyProtection="1">
      <alignment horizontal="center" vertical="center"/>
      <protection/>
    </xf>
    <xf numFmtId="192" fontId="2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5" zoomScaleNormal="50" zoomScaleSheetLayoutView="75" zoomScalePageLayoutView="0" workbookViewId="0" topLeftCell="A1">
      <selection activeCell="AC20" sqref="AC20"/>
    </sheetView>
  </sheetViews>
  <sheetFormatPr defaultColWidth="3.25390625" defaultRowHeight="12.75"/>
  <cols>
    <col min="1" max="1" width="4.375" style="1" customWidth="1"/>
    <col min="2" max="2" width="5.00390625" style="1" customWidth="1"/>
    <col min="3" max="3" width="7.00390625" style="1" customWidth="1"/>
    <col min="4" max="4" width="4.625" style="1" customWidth="1"/>
    <col min="5" max="8" width="3.25390625" style="1" customWidth="1"/>
    <col min="9" max="9" width="3.875" style="1" customWidth="1"/>
    <col min="10" max="10" width="4.00390625" style="1" customWidth="1"/>
    <col min="11" max="18" width="4.00390625" style="1" bestFit="1" customWidth="1"/>
    <col min="19" max="19" width="5.75390625" style="1" customWidth="1"/>
    <col min="20" max="21" width="4.00390625" style="1" bestFit="1" customWidth="1"/>
    <col min="22" max="22" width="5.125" style="1" bestFit="1" customWidth="1"/>
    <col min="23" max="45" width="4.00390625" style="1" bestFit="1" customWidth="1"/>
    <col min="46" max="46" width="4.375" style="1" customWidth="1"/>
    <col min="47" max="48" width="4.625" style="1" bestFit="1" customWidth="1"/>
    <col min="49" max="53" width="4.00390625" style="1" bestFit="1" customWidth="1"/>
    <col min="54" max="55" width="4.375" style="1" customWidth="1"/>
    <col min="56" max="16384" width="3.25390625" style="1" customWidth="1"/>
  </cols>
  <sheetData>
    <row r="1" spans="1:57" ht="23.25">
      <c r="A1" s="645" t="s">
        <v>222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2" t="s">
        <v>68</v>
      </c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</row>
    <row r="2" spans="1:57" ht="23.25">
      <c r="A2" s="645" t="s">
        <v>223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6" t="s">
        <v>16</v>
      </c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</row>
    <row r="3" spans="1:57" ht="23.25">
      <c r="A3" s="645" t="s">
        <v>224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648" t="s">
        <v>220</v>
      </c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648"/>
      <c r="BC3" s="648"/>
      <c r="BD3" s="648"/>
      <c r="BE3" s="648"/>
    </row>
    <row r="4" spans="1:57" ht="21.75" customHeight="1">
      <c r="A4" s="656" t="s">
        <v>225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49" t="s">
        <v>51</v>
      </c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36" t="s">
        <v>77</v>
      </c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</row>
    <row r="5" spans="1:57" s="4" customFormat="1" ht="18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651" t="s">
        <v>69</v>
      </c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36" t="s">
        <v>221</v>
      </c>
      <c r="AP5" s="655"/>
      <c r="AQ5" s="655"/>
      <c r="AR5" s="655"/>
      <c r="AS5" s="655"/>
      <c r="AT5" s="655"/>
      <c r="AU5" s="655"/>
      <c r="AV5" s="655"/>
      <c r="AW5" s="655"/>
      <c r="AX5" s="655"/>
      <c r="AY5" s="655"/>
      <c r="AZ5" s="655"/>
      <c r="BA5" s="655"/>
      <c r="BB5" s="655"/>
      <c r="BC5" s="655"/>
      <c r="BD5" s="655"/>
      <c r="BE5" s="655"/>
    </row>
    <row r="6" spans="1:57" s="4" customFormat="1" ht="18.75" customHeight="1">
      <c r="A6" s="645" t="s">
        <v>226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52" t="s">
        <v>191</v>
      </c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60"/>
      <c r="AP6" s="660"/>
      <c r="AQ6" s="660"/>
      <c r="AR6" s="660"/>
      <c r="AS6" s="660"/>
      <c r="AT6" s="660"/>
      <c r="AU6" s="660"/>
      <c r="AV6" s="660"/>
      <c r="AW6" s="660"/>
      <c r="AX6" s="660"/>
      <c r="AY6" s="660"/>
      <c r="AZ6" s="660"/>
      <c r="BA6" s="660"/>
      <c r="BB6" s="660"/>
      <c r="BC6" s="660"/>
      <c r="BD6" s="660"/>
      <c r="BE6" s="660"/>
    </row>
    <row r="7" spans="1:57" s="4" customFormat="1" ht="18.75" customHeight="1">
      <c r="A7" s="645" t="s">
        <v>227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54" t="s">
        <v>192</v>
      </c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</row>
    <row r="8" spans="16:57" s="4" customFormat="1" ht="18.75" customHeight="1">
      <c r="P8" s="650" t="s">
        <v>228</v>
      </c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</row>
    <row r="9" spans="16:57" s="4" customFormat="1" ht="18.75" customHeight="1">
      <c r="P9" s="651" t="s">
        <v>246</v>
      </c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7"/>
      <c r="BB9" s="647"/>
      <c r="BC9" s="647"/>
      <c r="BD9" s="647"/>
      <c r="BE9" s="647"/>
    </row>
    <row r="10" spans="41:57" s="4" customFormat="1" ht="18.75" customHeight="1"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</row>
    <row r="11" spans="41:57" s="4" customFormat="1" ht="24.75" customHeight="1">
      <c r="AO11" s="659"/>
      <c r="AP11" s="659"/>
      <c r="AQ11" s="659"/>
      <c r="AR11" s="659"/>
      <c r="AS11" s="659"/>
      <c r="AT11" s="659"/>
      <c r="AU11" s="659"/>
      <c r="AV11" s="659"/>
      <c r="AW11" s="659"/>
      <c r="AX11" s="659"/>
      <c r="AY11" s="659"/>
      <c r="AZ11" s="659"/>
      <c r="BA11" s="659"/>
      <c r="BB11" s="659"/>
      <c r="BC11" s="659"/>
      <c r="BD11" s="659"/>
      <c r="BE11" s="659"/>
    </row>
    <row r="12" spans="41:59" s="4" customFormat="1" ht="19.5" customHeight="1">
      <c r="AO12" s="640"/>
      <c r="AP12" s="640"/>
      <c r="AQ12" s="640"/>
      <c r="AR12" s="640"/>
      <c r="AS12" s="640"/>
      <c r="AT12" s="640"/>
      <c r="AU12" s="640"/>
      <c r="AV12" s="640"/>
      <c r="AW12" s="640"/>
      <c r="AX12" s="640"/>
      <c r="AY12" s="640"/>
      <c r="AZ12" s="640"/>
      <c r="BA12" s="640"/>
      <c r="BB12" s="640"/>
      <c r="BC12" s="640"/>
      <c r="BD12" s="640"/>
      <c r="BE12" s="640"/>
      <c r="BF12" s="640"/>
      <c r="BG12" s="640"/>
    </row>
    <row r="13" spans="1:57" s="4" customFormat="1" ht="18.75" customHeight="1">
      <c r="A13" s="18"/>
      <c r="B13" s="653" t="s">
        <v>175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3"/>
      <c r="BC13" s="18"/>
      <c r="BD13" s="18"/>
      <c r="BE13" s="18"/>
    </row>
    <row r="14" spans="1:59" s="4" customFormat="1" ht="18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"/>
      <c r="BG14" s="1"/>
    </row>
    <row r="15" spans="1:57" ht="18" customHeight="1">
      <c r="A15" s="20"/>
      <c r="B15" s="641" t="s">
        <v>12</v>
      </c>
      <c r="C15" s="637" t="s">
        <v>0</v>
      </c>
      <c r="D15" s="637"/>
      <c r="E15" s="637"/>
      <c r="F15" s="637"/>
      <c r="G15" s="637" t="s">
        <v>1</v>
      </c>
      <c r="H15" s="637"/>
      <c r="I15" s="637"/>
      <c r="J15" s="637"/>
      <c r="K15" s="638" t="s">
        <v>2</v>
      </c>
      <c r="L15" s="639"/>
      <c r="M15" s="639"/>
      <c r="N15" s="639"/>
      <c r="O15" s="638" t="s">
        <v>3</v>
      </c>
      <c r="P15" s="639"/>
      <c r="Q15" s="639"/>
      <c r="R15" s="639"/>
      <c r="S15" s="639"/>
      <c r="T15" s="638" t="s">
        <v>4</v>
      </c>
      <c r="U15" s="638"/>
      <c r="V15" s="638"/>
      <c r="W15" s="638"/>
      <c r="X15" s="639"/>
      <c r="Y15" s="638" t="s">
        <v>5</v>
      </c>
      <c r="Z15" s="639"/>
      <c r="AA15" s="639"/>
      <c r="AB15" s="639"/>
      <c r="AC15" s="637" t="s">
        <v>6</v>
      </c>
      <c r="AD15" s="637"/>
      <c r="AE15" s="637"/>
      <c r="AF15" s="637"/>
      <c r="AG15" s="637" t="s">
        <v>7</v>
      </c>
      <c r="AH15" s="637"/>
      <c r="AI15" s="637"/>
      <c r="AJ15" s="637"/>
      <c r="AK15" s="638" t="s">
        <v>8</v>
      </c>
      <c r="AL15" s="638"/>
      <c r="AM15" s="638"/>
      <c r="AN15" s="638"/>
      <c r="AO15" s="639"/>
      <c r="AP15" s="638" t="s">
        <v>9</v>
      </c>
      <c r="AQ15" s="639"/>
      <c r="AR15" s="639"/>
      <c r="AS15" s="639"/>
      <c r="AT15" s="638" t="s">
        <v>10</v>
      </c>
      <c r="AU15" s="638"/>
      <c r="AV15" s="638"/>
      <c r="AW15" s="638"/>
      <c r="AX15" s="639"/>
      <c r="AY15" s="638" t="s">
        <v>11</v>
      </c>
      <c r="AZ15" s="639"/>
      <c r="BA15" s="639"/>
      <c r="BB15" s="639"/>
      <c r="BC15" s="20"/>
      <c r="BD15" s="20"/>
      <c r="BE15" s="20"/>
    </row>
    <row r="16" spans="1:59" ht="18" customHeight="1">
      <c r="A16" s="21"/>
      <c r="B16" s="641"/>
      <c r="C16" s="107">
        <v>1</v>
      </c>
      <c r="D16" s="107">
        <v>2</v>
      </c>
      <c r="E16" s="107">
        <v>3</v>
      </c>
      <c r="F16" s="107">
        <v>4</v>
      </c>
      <c r="G16" s="107">
        <v>5</v>
      </c>
      <c r="H16" s="107">
        <v>6</v>
      </c>
      <c r="I16" s="107">
        <v>7</v>
      </c>
      <c r="J16" s="107">
        <v>8</v>
      </c>
      <c r="K16" s="107">
        <v>9</v>
      </c>
      <c r="L16" s="107">
        <v>10</v>
      </c>
      <c r="M16" s="107">
        <v>11</v>
      </c>
      <c r="N16" s="107">
        <v>12</v>
      </c>
      <c r="O16" s="107">
        <v>13</v>
      </c>
      <c r="P16" s="107">
        <v>14</v>
      </c>
      <c r="Q16" s="107">
        <v>15</v>
      </c>
      <c r="R16" s="107">
        <v>16</v>
      </c>
      <c r="S16" s="107">
        <v>17</v>
      </c>
      <c r="T16" s="107">
        <v>18</v>
      </c>
      <c r="U16" s="107">
        <v>19</v>
      </c>
      <c r="V16" s="107">
        <v>20</v>
      </c>
      <c r="W16" s="107">
        <v>21</v>
      </c>
      <c r="X16" s="107">
        <v>22</v>
      </c>
      <c r="Y16" s="107">
        <v>23</v>
      </c>
      <c r="Z16" s="107">
        <v>24</v>
      </c>
      <c r="AA16" s="107">
        <v>25</v>
      </c>
      <c r="AB16" s="107">
        <v>26</v>
      </c>
      <c r="AC16" s="107">
        <v>27</v>
      </c>
      <c r="AD16" s="107">
        <v>28</v>
      </c>
      <c r="AE16" s="107">
        <v>29</v>
      </c>
      <c r="AF16" s="107">
        <v>30</v>
      </c>
      <c r="AG16" s="107">
        <v>31</v>
      </c>
      <c r="AH16" s="107">
        <v>32</v>
      </c>
      <c r="AI16" s="107">
        <v>33</v>
      </c>
      <c r="AJ16" s="107">
        <v>34</v>
      </c>
      <c r="AK16" s="107">
        <v>35</v>
      </c>
      <c r="AL16" s="107">
        <v>36</v>
      </c>
      <c r="AM16" s="107">
        <v>37</v>
      </c>
      <c r="AN16" s="107">
        <v>38</v>
      </c>
      <c r="AO16" s="107">
        <v>39</v>
      </c>
      <c r="AP16" s="107">
        <v>40</v>
      </c>
      <c r="AQ16" s="107">
        <v>41</v>
      </c>
      <c r="AR16" s="107">
        <v>42</v>
      </c>
      <c r="AS16" s="107">
        <v>43</v>
      </c>
      <c r="AT16" s="107">
        <v>44</v>
      </c>
      <c r="AU16" s="107">
        <v>45</v>
      </c>
      <c r="AV16" s="107">
        <v>46</v>
      </c>
      <c r="AW16" s="107">
        <v>47</v>
      </c>
      <c r="AX16" s="107">
        <v>48</v>
      </c>
      <c r="AY16" s="107">
        <v>49</v>
      </c>
      <c r="AZ16" s="107">
        <v>50</v>
      </c>
      <c r="BA16" s="107">
        <v>51</v>
      </c>
      <c r="BB16" s="107">
        <v>52</v>
      </c>
      <c r="BC16" s="21"/>
      <c r="BD16" s="21"/>
      <c r="BE16" s="21"/>
      <c r="BF16" s="3"/>
      <c r="BG16" s="3"/>
    </row>
    <row r="17" spans="1:59" s="3" customFormat="1" ht="20.25" customHeight="1">
      <c r="A17" s="21"/>
      <c r="B17" s="108">
        <v>1</v>
      </c>
      <c r="C17" s="22" t="s">
        <v>37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 t="s">
        <v>17</v>
      </c>
      <c r="S17" s="22" t="s">
        <v>37</v>
      </c>
      <c r="T17" s="22" t="s">
        <v>37</v>
      </c>
      <c r="U17" s="22" t="s">
        <v>177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 t="s">
        <v>17</v>
      </c>
      <c r="AS17" s="22" t="s">
        <v>18</v>
      </c>
      <c r="AT17" s="22" t="s">
        <v>18</v>
      </c>
      <c r="AU17" s="22" t="s">
        <v>18</v>
      </c>
      <c r="AV17" s="22" t="s">
        <v>18</v>
      </c>
      <c r="AW17" s="22" t="s">
        <v>18</v>
      </c>
      <c r="AX17" s="22" t="s">
        <v>18</v>
      </c>
      <c r="AY17" s="22" t="s">
        <v>18</v>
      </c>
      <c r="AZ17" s="22" t="s">
        <v>18</v>
      </c>
      <c r="BA17" s="22" t="s">
        <v>18</v>
      </c>
      <c r="BB17" s="22" t="s">
        <v>18</v>
      </c>
      <c r="BC17" s="21"/>
      <c r="BD17" s="21"/>
      <c r="BE17" s="21"/>
      <c r="BF17" s="1"/>
      <c r="BG17" s="1"/>
    </row>
    <row r="18" spans="1:57" ht="19.5" customHeight="1">
      <c r="A18" s="20"/>
      <c r="B18" s="108">
        <v>2</v>
      </c>
      <c r="C18" s="22" t="s">
        <v>37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 t="s">
        <v>17</v>
      </c>
      <c r="S18" s="22" t="s">
        <v>37</v>
      </c>
      <c r="T18" s="22" t="s">
        <v>37</v>
      </c>
      <c r="U18" s="22" t="s">
        <v>177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 t="s">
        <v>17</v>
      </c>
      <c r="AS18" s="22" t="s">
        <v>18</v>
      </c>
      <c r="AT18" s="22" t="s">
        <v>18</v>
      </c>
      <c r="AU18" s="22" t="s">
        <v>18</v>
      </c>
      <c r="AV18" s="22" t="s">
        <v>18</v>
      </c>
      <c r="AW18" s="22" t="s">
        <v>18</v>
      </c>
      <c r="AX18" s="22" t="s">
        <v>18</v>
      </c>
      <c r="AY18" s="22" t="s">
        <v>18</v>
      </c>
      <c r="AZ18" s="22" t="s">
        <v>18</v>
      </c>
      <c r="BA18" s="22" t="s">
        <v>18</v>
      </c>
      <c r="BB18" s="22" t="s">
        <v>18</v>
      </c>
      <c r="BC18" s="20"/>
      <c r="BD18" s="20"/>
      <c r="BE18" s="20"/>
    </row>
    <row r="19" spans="1:57" ht="19.5" customHeight="1">
      <c r="A19" s="20"/>
      <c r="B19" s="108">
        <v>3</v>
      </c>
      <c r="C19" s="92" t="s">
        <v>37</v>
      </c>
      <c r="D19" s="93" t="s">
        <v>176</v>
      </c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 t="s">
        <v>17</v>
      </c>
      <c r="S19" s="95" t="s">
        <v>66</v>
      </c>
      <c r="T19" s="94" t="s">
        <v>37</v>
      </c>
      <c r="U19" s="94" t="s">
        <v>18</v>
      </c>
      <c r="V19" s="93"/>
      <c r="W19" s="94"/>
      <c r="X19" s="94"/>
      <c r="Y19" s="94"/>
      <c r="Z19" s="93"/>
      <c r="AA19" s="94"/>
      <c r="AB19" s="96"/>
      <c r="AC19" s="96"/>
      <c r="AD19" s="97"/>
      <c r="AE19" s="97" t="s">
        <v>67</v>
      </c>
      <c r="AF19" s="97" t="s">
        <v>17</v>
      </c>
      <c r="AG19" s="94" t="s">
        <v>13</v>
      </c>
      <c r="AH19" s="94" t="s">
        <v>13</v>
      </c>
      <c r="AI19" s="94" t="s">
        <v>13</v>
      </c>
      <c r="AJ19" s="94" t="s">
        <v>13</v>
      </c>
      <c r="AK19" s="94" t="s">
        <v>13</v>
      </c>
      <c r="AL19" s="94" t="s">
        <v>13</v>
      </c>
      <c r="AM19" s="94" t="s">
        <v>13</v>
      </c>
      <c r="AN19" s="94" t="s">
        <v>13</v>
      </c>
      <c r="AO19" s="94" t="s">
        <v>13</v>
      </c>
      <c r="AP19" s="94" t="s">
        <v>13</v>
      </c>
      <c r="AQ19" s="94" t="s">
        <v>13</v>
      </c>
      <c r="AR19" s="98" t="s">
        <v>70</v>
      </c>
      <c r="AS19" s="98" t="s">
        <v>70</v>
      </c>
      <c r="AT19" s="94" t="s">
        <v>52</v>
      </c>
      <c r="AU19" s="94" t="s">
        <v>52</v>
      </c>
      <c r="AV19" s="94" t="s">
        <v>52</v>
      </c>
      <c r="AW19" s="94" t="s">
        <v>52</v>
      </c>
      <c r="AX19" s="94" t="s">
        <v>52</v>
      </c>
      <c r="AY19" s="94" t="s">
        <v>52</v>
      </c>
      <c r="AZ19" s="94" t="s">
        <v>52</v>
      </c>
      <c r="BA19" s="94" t="s">
        <v>52</v>
      </c>
      <c r="BB19" s="94" t="s">
        <v>52</v>
      </c>
      <c r="BC19" s="20"/>
      <c r="BD19" s="20"/>
      <c r="BE19" s="20"/>
    </row>
    <row r="20" spans="1:57" ht="19.5" customHeight="1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 t="s">
        <v>178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0"/>
      <c r="BD20" s="20"/>
      <c r="BE20" s="20"/>
    </row>
    <row r="21" spans="1:57" s="2" customFormat="1" ht="18" customHeight="1">
      <c r="A21" s="23"/>
      <c r="B21" s="657" t="s">
        <v>214</v>
      </c>
      <c r="C21" s="657"/>
      <c r="D21" s="657"/>
      <c r="E21" s="657"/>
      <c r="F21" s="657"/>
      <c r="G21" s="657"/>
      <c r="H21" s="657"/>
      <c r="I21" s="657"/>
      <c r="J21" s="657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26"/>
      <c r="AX21" s="26"/>
      <c r="AY21" s="26"/>
      <c r="AZ21" s="26"/>
      <c r="BA21" s="26"/>
      <c r="BB21" s="20"/>
      <c r="BC21" s="23"/>
      <c r="BD21" s="23"/>
      <c r="BE21" s="23"/>
    </row>
    <row r="22" spans="1:57" s="2" customFormat="1" ht="18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6"/>
      <c r="AX22" s="26"/>
      <c r="AY22" s="26"/>
      <c r="AZ22" s="26"/>
      <c r="BA22" s="26"/>
      <c r="BB22" s="20"/>
      <c r="BC22" s="23"/>
      <c r="BD22" s="23"/>
      <c r="BE22" s="23"/>
    </row>
    <row r="23" spans="1:57" ht="20.25">
      <c r="A23" s="20"/>
      <c r="B23" s="8" t="s">
        <v>212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0"/>
      <c r="AZ23" s="10"/>
      <c r="BA23" s="10"/>
      <c r="BB23" s="18"/>
      <c r="BC23" s="20"/>
      <c r="BD23" s="20"/>
      <c r="BE23" s="20"/>
    </row>
    <row r="24" spans="1:57" ht="18.75">
      <c r="A24" s="20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18"/>
      <c r="BC24" s="20"/>
      <c r="BD24" s="20"/>
      <c r="BE24" s="20"/>
    </row>
    <row r="25" spans="1:57" ht="18.75" customHeight="1">
      <c r="A25" s="20"/>
      <c r="B25" s="629" t="s">
        <v>12</v>
      </c>
      <c r="C25" s="627"/>
      <c r="D25" s="630" t="s">
        <v>14</v>
      </c>
      <c r="E25" s="627"/>
      <c r="F25" s="627"/>
      <c r="G25" s="627"/>
      <c r="H25" s="576" t="s">
        <v>245</v>
      </c>
      <c r="I25" s="631"/>
      <c r="J25" s="631"/>
      <c r="K25" s="576" t="s">
        <v>244</v>
      </c>
      <c r="L25" s="631"/>
      <c r="M25" s="631"/>
      <c r="N25" s="576" t="s">
        <v>71</v>
      </c>
      <c r="O25" s="602"/>
      <c r="P25" s="602"/>
      <c r="Q25" s="603"/>
      <c r="R25" s="626" t="s">
        <v>72</v>
      </c>
      <c r="S25" s="627"/>
      <c r="T25" s="627"/>
      <c r="U25" s="626" t="s">
        <v>15</v>
      </c>
      <c r="V25" s="627"/>
      <c r="W25" s="627"/>
      <c r="X25" s="626" t="s">
        <v>73</v>
      </c>
      <c r="Y25" s="627"/>
      <c r="Z25" s="627"/>
      <c r="AA25" s="29"/>
      <c r="AB25" s="104"/>
      <c r="AC25" s="104"/>
      <c r="AD25" s="611" t="s">
        <v>74</v>
      </c>
      <c r="AE25" s="612"/>
      <c r="AF25" s="612"/>
      <c r="AG25" s="612"/>
      <c r="AH25" s="612"/>
      <c r="AI25" s="577"/>
      <c r="AJ25" s="578"/>
      <c r="AK25" s="576" t="s">
        <v>213</v>
      </c>
      <c r="AL25" s="577"/>
      <c r="AM25" s="577"/>
      <c r="AN25" s="577"/>
      <c r="AO25" s="577"/>
      <c r="AP25" s="578"/>
      <c r="AQ25" s="586" t="s">
        <v>231</v>
      </c>
      <c r="AR25" s="586"/>
      <c r="AS25" s="586"/>
      <c r="AT25" s="586"/>
      <c r="AU25" s="586"/>
      <c r="AV25" s="99"/>
      <c r="AW25" s="99"/>
      <c r="AX25" s="99"/>
      <c r="AY25" s="100"/>
      <c r="AZ25" s="100"/>
      <c r="BA25" s="100"/>
      <c r="BB25" s="29"/>
      <c r="BC25" s="20"/>
      <c r="BD25" s="20"/>
      <c r="BE25" s="20"/>
    </row>
    <row r="26" spans="1:57" ht="21" customHeight="1">
      <c r="A26" s="20"/>
      <c r="B26" s="627"/>
      <c r="C26" s="627"/>
      <c r="D26" s="627"/>
      <c r="E26" s="627"/>
      <c r="F26" s="627"/>
      <c r="G26" s="627"/>
      <c r="H26" s="632"/>
      <c r="I26" s="633"/>
      <c r="J26" s="633"/>
      <c r="K26" s="632"/>
      <c r="L26" s="633"/>
      <c r="M26" s="633"/>
      <c r="N26" s="604"/>
      <c r="O26" s="605"/>
      <c r="P26" s="605"/>
      <c r="Q26" s="606"/>
      <c r="R26" s="627"/>
      <c r="S26" s="627"/>
      <c r="T26" s="627"/>
      <c r="U26" s="627"/>
      <c r="V26" s="627"/>
      <c r="W26" s="627"/>
      <c r="X26" s="627"/>
      <c r="Y26" s="627"/>
      <c r="Z26" s="627"/>
      <c r="AA26" s="29"/>
      <c r="AB26" s="104"/>
      <c r="AC26" s="104"/>
      <c r="AD26" s="613"/>
      <c r="AE26" s="614"/>
      <c r="AF26" s="614"/>
      <c r="AG26" s="614"/>
      <c r="AH26" s="614"/>
      <c r="AI26" s="580"/>
      <c r="AJ26" s="582"/>
      <c r="AK26" s="579"/>
      <c r="AL26" s="580"/>
      <c r="AM26" s="580"/>
      <c r="AN26" s="581"/>
      <c r="AO26" s="581"/>
      <c r="AP26" s="582"/>
      <c r="AQ26" s="586"/>
      <c r="AR26" s="586"/>
      <c r="AS26" s="586"/>
      <c r="AT26" s="586"/>
      <c r="AU26" s="586"/>
      <c r="AV26" s="99"/>
      <c r="AW26" s="99"/>
      <c r="AX26" s="99"/>
      <c r="AY26" s="100"/>
      <c r="AZ26" s="100"/>
      <c r="BA26" s="100"/>
      <c r="BB26" s="29"/>
      <c r="BC26" s="20"/>
      <c r="BD26" s="20"/>
      <c r="BE26" s="20"/>
    </row>
    <row r="27" spans="1:57" ht="26.25" customHeight="1">
      <c r="A27" s="20"/>
      <c r="B27" s="627"/>
      <c r="C27" s="627"/>
      <c r="D27" s="627"/>
      <c r="E27" s="627"/>
      <c r="F27" s="627"/>
      <c r="G27" s="627"/>
      <c r="H27" s="634"/>
      <c r="I27" s="635"/>
      <c r="J27" s="635"/>
      <c r="K27" s="634"/>
      <c r="L27" s="635"/>
      <c r="M27" s="635"/>
      <c r="N27" s="607"/>
      <c r="O27" s="608"/>
      <c r="P27" s="608"/>
      <c r="Q27" s="609"/>
      <c r="R27" s="627"/>
      <c r="S27" s="627"/>
      <c r="T27" s="627"/>
      <c r="U27" s="627"/>
      <c r="V27" s="627"/>
      <c r="W27" s="627"/>
      <c r="X27" s="627"/>
      <c r="Y27" s="627"/>
      <c r="Z27" s="627"/>
      <c r="AA27" s="29"/>
      <c r="AB27" s="104"/>
      <c r="AC27" s="104"/>
      <c r="AD27" s="583"/>
      <c r="AE27" s="584"/>
      <c r="AF27" s="584"/>
      <c r="AG27" s="584"/>
      <c r="AH27" s="584"/>
      <c r="AI27" s="584"/>
      <c r="AJ27" s="585"/>
      <c r="AK27" s="583"/>
      <c r="AL27" s="584"/>
      <c r="AM27" s="584"/>
      <c r="AN27" s="584"/>
      <c r="AO27" s="584"/>
      <c r="AP27" s="585"/>
      <c r="AQ27" s="586"/>
      <c r="AR27" s="586"/>
      <c r="AS27" s="586"/>
      <c r="AT27" s="586"/>
      <c r="AU27" s="586"/>
      <c r="AV27" s="99"/>
      <c r="AW27" s="99"/>
      <c r="AX27" s="99"/>
      <c r="AY27" s="100"/>
      <c r="AZ27" s="100"/>
      <c r="BA27" s="100"/>
      <c r="BB27" s="29"/>
      <c r="BC27" s="20"/>
      <c r="BD27" s="20"/>
      <c r="BE27" s="20"/>
    </row>
    <row r="28" spans="1:57" ht="21" customHeight="1">
      <c r="A28" s="20"/>
      <c r="B28" s="625">
        <v>1</v>
      </c>
      <c r="C28" s="628"/>
      <c r="D28" s="616">
        <v>36</v>
      </c>
      <c r="E28" s="617"/>
      <c r="F28" s="617"/>
      <c r="G28" s="617"/>
      <c r="H28" s="616">
        <v>2</v>
      </c>
      <c r="I28" s="616"/>
      <c r="J28" s="616"/>
      <c r="K28" s="616">
        <v>2</v>
      </c>
      <c r="L28" s="616"/>
      <c r="M28" s="616"/>
      <c r="N28" s="610"/>
      <c r="O28" s="574"/>
      <c r="P28" s="574"/>
      <c r="Q28" s="575"/>
      <c r="R28" s="619"/>
      <c r="S28" s="616"/>
      <c r="T28" s="616"/>
      <c r="U28" s="616">
        <v>12</v>
      </c>
      <c r="V28" s="617"/>
      <c r="W28" s="617"/>
      <c r="X28" s="616">
        <f>SUM(D28:W28)</f>
        <v>52</v>
      </c>
      <c r="Y28" s="617"/>
      <c r="Z28" s="617"/>
      <c r="AA28" s="30"/>
      <c r="AB28" s="101"/>
      <c r="AC28" s="101"/>
      <c r="AD28" s="587" t="s">
        <v>19</v>
      </c>
      <c r="AE28" s="588"/>
      <c r="AF28" s="588"/>
      <c r="AG28" s="588"/>
      <c r="AH28" s="588"/>
      <c r="AI28" s="589"/>
      <c r="AJ28" s="590"/>
      <c r="AK28" s="594" t="s">
        <v>229</v>
      </c>
      <c r="AL28" s="595"/>
      <c r="AM28" s="595"/>
      <c r="AN28" s="596"/>
      <c r="AO28" s="596"/>
      <c r="AP28" s="597"/>
      <c r="AQ28" s="601" t="s">
        <v>241</v>
      </c>
      <c r="AR28" s="601"/>
      <c r="AS28" s="601"/>
      <c r="AT28" s="601"/>
      <c r="AU28" s="601"/>
      <c r="AV28" s="102"/>
      <c r="AW28" s="102"/>
      <c r="AX28" s="102"/>
      <c r="AY28" s="103"/>
      <c r="AZ28" s="103"/>
      <c r="BA28" s="103"/>
      <c r="BB28" s="103"/>
      <c r="BC28" s="20"/>
      <c r="BD28" s="20"/>
      <c r="BE28" s="20"/>
    </row>
    <row r="29" spans="1:57" ht="21" customHeight="1">
      <c r="A29" s="20"/>
      <c r="B29" s="625">
        <v>2</v>
      </c>
      <c r="C29" s="625"/>
      <c r="D29" s="616">
        <v>36</v>
      </c>
      <c r="E29" s="617"/>
      <c r="F29" s="617"/>
      <c r="G29" s="617"/>
      <c r="H29" s="616">
        <v>2</v>
      </c>
      <c r="I29" s="616"/>
      <c r="J29" s="616"/>
      <c r="K29" s="616">
        <v>2</v>
      </c>
      <c r="L29" s="616"/>
      <c r="M29" s="616"/>
      <c r="N29" s="610"/>
      <c r="O29" s="574"/>
      <c r="P29" s="574"/>
      <c r="Q29" s="575"/>
      <c r="R29" s="619"/>
      <c r="S29" s="619"/>
      <c r="T29" s="619"/>
      <c r="U29" s="616">
        <v>12</v>
      </c>
      <c r="V29" s="616"/>
      <c r="W29" s="616"/>
      <c r="X29" s="616">
        <f>SUM(D29:W29)</f>
        <v>52</v>
      </c>
      <c r="Y29" s="616"/>
      <c r="Z29" s="616"/>
      <c r="AA29" s="30"/>
      <c r="AB29" s="101"/>
      <c r="AC29" s="101"/>
      <c r="AD29" s="591"/>
      <c r="AE29" s="592"/>
      <c r="AF29" s="592"/>
      <c r="AG29" s="592"/>
      <c r="AH29" s="592"/>
      <c r="AI29" s="592"/>
      <c r="AJ29" s="593"/>
      <c r="AK29" s="598"/>
      <c r="AL29" s="599"/>
      <c r="AM29" s="599"/>
      <c r="AN29" s="599"/>
      <c r="AO29" s="599"/>
      <c r="AP29" s="600"/>
      <c r="AQ29" s="601"/>
      <c r="AR29" s="601"/>
      <c r="AS29" s="601"/>
      <c r="AT29" s="601"/>
      <c r="AU29" s="601"/>
      <c r="AV29" s="102"/>
      <c r="AW29" s="102"/>
      <c r="AX29" s="102"/>
      <c r="AY29" s="103"/>
      <c r="AZ29" s="103"/>
      <c r="BA29" s="103"/>
      <c r="BB29" s="103"/>
      <c r="BC29" s="20"/>
      <c r="BD29" s="20"/>
      <c r="BE29" s="20"/>
    </row>
    <row r="30" spans="1:57" ht="20.25">
      <c r="A30" s="20"/>
      <c r="B30" s="625">
        <v>3</v>
      </c>
      <c r="C30" s="628"/>
      <c r="D30" s="616">
        <v>23</v>
      </c>
      <c r="E30" s="617"/>
      <c r="F30" s="617"/>
      <c r="G30" s="617"/>
      <c r="H30" s="616">
        <v>3</v>
      </c>
      <c r="I30" s="616"/>
      <c r="J30" s="616"/>
      <c r="K30" s="616">
        <v>3</v>
      </c>
      <c r="L30" s="616"/>
      <c r="M30" s="616"/>
      <c r="N30" s="615">
        <v>11</v>
      </c>
      <c r="O30" s="574"/>
      <c r="P30" s="574"/>
      <c r="Q30" s="575"/>
      <c r="R30" s="616">
        <v>2</v>
      </c>
      <c r="S30" s="617"/>
      <c r="T30" s="617"/>
      <c r="U30" s="618">
        <v>1</v>
      </c>
      <c r="V30" s="617"/>
      <c r="W30" s="617"/>
      <c r="X30" s="618">
        <f>SUM(D30:W30)</f>
        <v>43</v>
      </c>
      <c r="Y30" s="617"/>
      <c r="Z30" s="617"/>
      <c r="AA30" s="30"/>
      <c r="AB30" s="101"/>
      <c r="AC30" s="30"/>
      <c r="AD30" s="30"/>
      <c r="AE30" s="30"/>
      <c r="AF30" s="30"/>
      <c r="AG30" s="30"/>
      <c r="AH30" s="30"/>
      <c r="AI30" s="103"/>
      <c r="AJ30" s="103"/>
      <c r="AK30" s="103"/>
      <c r="AL30" s="105"/>
      <c r="AM30" s="106"/>
      <c r="AN30" s="106"/>
      <c r="AO30" s="30"/>
      <c r="AP30" s="101"/>
      <c r="AQ30" s="101"/>
      <c r="AR30" s="101"/>
      <c r="AS30" s="101"/>
      <c r="AT30" s="102"/>
      <c r="AU30" s="102"/>
      <c r="AV30" s="102"/>
      <c r="AW30" s="102"/>
      <c r="AX30" s="102"/>
      <c r="AY30" s="103"/>
      <c r="AZ30" s="103"/>
      <c r="BA30" s="103"/>
      <c r="BB30" s="103"/>
      <c r="BC30" s="20"/>
      <c r="BD30" s="20"/>
      <c r="BE30" s="20"/>
    </row>
    <row r="31" spans="1:57" ht="20.25" customHeight="1">
      <c r="A31" s="20"/>
      <c r="B31" s="625" t="s">
        <v>20</v>
      </c>
      <c r="C31" s="628"/>
      <c r="D31" s="625">
        <f>SUM(D28:G30)</f>
        <v>95</v>
      </c>
      <c r="E31" s="625"/>
      <c r="F31" s="625"/>
      <c r="G31" s="625"/>
      <c r="H31" s="616">
        <v>7</v>
      </c>
      <c r="I31" s="616"/>
      <c r="J31" s="616"/>
      <c r="K31" s="616">
        <v>7</v>
      </c>
      <c r="L31" s="616"/>
      <c r="M31" s="616"/>
      <c r="N31" s="573">
        <f>N30</f>
        <v>11</v>
      </c>
      <c r="O31" s="574"/>
      <c r="P31" s="574"/>
      <c r="Q31" s="575"/>
      <c r="R31" s="625">
        <f>SUM(R28:T30)</f>
        <v>2</v>
      </c>
      <c r="S31" s="625"/>
      <c r="T31" s="625"/>
      <c r="U31" s="625">
        <f>SUM(U28:W30)</f>
        <v>25</v>
      </c>
      <c r="V31" s="625"/>
      <c r="W31" s="625"/>
      <c r="X31" s="625">
        <f>SUM(X28:Z30)</f>
        <v>147</v>
      </c>
      <c r="Y31" s="625"/>
      <c r="Z31" s="625"/>
      <c r="AA31" s="30"/>
      <c r="AB31" s="620"/>
      <c r="AC31" s="621"/>
      <c r="AD31" s="621"/>
      <c r="AE31" s="621"/>
      <c r="AF31" s="621"/>
      <c r="AG31" s="621"/>
      <c r="AH31" s="621"/>
      <c r="AI31" s="622"/>
      <c r="AJ31" s="622"/>
      <c r="AK31" s="622"/>
      <c r="AL31" s="623"/>
      <c r="AM31" s="624"/>
      <c r="AN31" s="624"/>
      <c r="AO31" s="30"/>
      <c r="AP31" s="101"/>
      <c r="AQ31" s="101"/>
      <c r="AR31" s="101"/>
      <c r="AS31" s="101"/>
      <c r="AT31" s="102"/>
      <c r="AU31" s="102"/>
      <c r="AV31" s="102"/>
      <c r="AW31" s="102"/>
      <c r="AX31" s="102"/>
      <c r="AY31" s="103"/>
      <c r="AZ31" s="103"/>
      <c r="BA31" s="103"/>
      <c r="BB31" s="103"/>
      <c r="BC31" s="20"/>
      <c r="BD31" s="20"/>
      <c r="BE31" s="20"/>
    </row>
    <row r="32" spans="1:57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4"/>
    </row>
    <row r="33" spans="1:56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</sheetData>
  <sheetProtection/>
  <mergeCells count="88">
    <mergeCell ref="H29:J29"/>
    <mergeCell ref="H30:J30"/>
    <mergeCell ref="H31:J31"/>
    <mergeCell ref="K28:M28"/>
    <mergeCell ref="K29:M29"/>
    <mergeCell ref="K30:M30"/>
    <mergeCell ref="K31:M31"/>
    <mergeCell ref="A4:O4"/>
    <mergeCell ref="P5:AN5"/>
    <mergeCell ref="AO5:BE5"/>
    <mergeCell ref="B21:AV21"/>
    <mergeCell ref="AY15:BB15"/>
    <mergeCell ref="AO9:BE9"/>
    <mergeCell ref="AO10:BE11"/>
    <mergeCell ref="AG15:AJ15"/>
    <mergeCell ref="AO6:BE6"/>
    <mergeCell ref="A7:O7"/>
    <mergeCell ref="P8:AN8"/>
    <mergeCell ref="AO8:BE8"/>
    <mergeCell ref="P9:AN9"/>
    <mergeCell ref="AP15:AS15"/>
    <mergeCell ref="P6:AN6"/>
    <mergeCell ref="AT15:AX15"/>
    <mergeCell ref="B13:BB13"/>
    <mergeCell ref="P7:AN7"/>
    <mergeCell ref="K15:N15"/>
    <mergeCell ref="P1:AN1"/>
    <mergeCell ref="AO1:BE2"/>
    <mergeCell ref="A2:O2"/>
    <mergeCell ref="P2:AN2"/>
    <mergeCell ref="A1:O1"/>
    <mergeCell ref="AO7:BE7"/>
    <mergeCell ref="A6:O6"/>
    <mergeCell ref="AO3:BE3"/>
    <mergeCell ref="A3:O3"/>
    <mergeCell ref="P4:AN4"/>
    <mergeCell ref="AO4:BE4"/>
    <mergeCell ref="AC15:AF15"/>
    <mergeCell ref="AK15:AO15"/>
    <mergeCell ref="AO12:BG12"/>
    <mergeCell ref="B15:B16"/>
    <mergeCell ref="C15:F15"/>
    <mergeCell ref="G15:J15"/>
    <mergeCell ref="O15:S15"/>
    <mergeCell ref="T15:X15"/>
    <mergeCell ref="Y15:AB15"/>
    <mergeCell ref="B28:C28"/>
    <mergeCell ref="D28:G28"/>
    <mergeCell ref="U28:W28"/>
    <mergeCell ref="R25:T27"/>
    <mergeCell ref="U25:W27"/>
    <mergeCell ref="B25:C27"/>
    <mergeCell ref="D25:G27"/>
    <mergeCell ref="H25:J27"/>
    <mergeCell ref="K25:M27"/>
    <mergeCell ref="H28:J28"/>
    <mergeCell ref="X25:Z27"/>
    <mergeCell ref="R28:T28"/>
    <mergeCell ref="B31:C31"/>
    <mergeCell ref="D31:G31"/>
    <mergeCell ref="B30:C30"/>
    <mergeCell ref="D30:G30"/>
    <mergeCell ref="X30:Z30"/>
    <mergeCell ref="X28:Z28"/>
    <mergeCell ref="B29:C29"/>
    <mergeCell ref="D29:G29"/>
    <mergeCell ref="AB31:AH31"/>
    <mergeCell ref="AI31:AK31"/>
    <mergeCell ref="AL31:AN31"/>
    <mergeCell ref="R31:T31"/>
    <mergeCell ref="U31:W31"/>
    <mergeCell ref="X31:Z31"/>
    <mergeCell ref="N30:Q30"/>
    <mergeCell ref="R30:T30"/>
    <mergeCell ref="U30:W30"/>
    <mergeCell ref="X29:Z29"/>
    <mergeCell ref="R29:T29"/>
    <mergeCell ref="U29:W29"/>
    <mergeCell ref="N31:Q31"/>
    <mergeCell ref="AK25:AP27"/>
    <mergeCell ref="AQ25:AU27"/>
    <mergeCell ref="AD28:AJ29"/>
    <mergeCell ref="AK28:AP29"/>
    <mergeCell ref="AQ28:AU29"/>
    <mergeCell ref="N25:Q27"/>
    <mergeCell ref="N28:Q28"/>
    <mergeCell ref="N29:Q29"/>
    <mergeCell ref="AD25:AJ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4"/>
  <sheetViews>
    <sheetView tabSelected="1" view="pageBreakPreview" zoomScale="91" zoomScaleNormal="75" zoomScaleSheetLayoutView="91" workbookViewId="0" topLeftCell="A1">
      <selection activeCell="T165" sqref="T165"/>
    </sheetView>
  </sheetViews>
  <sheetFormatPr defaultColWidth="9.00390625" defaultRowHeight="12.75"/>
  <cols>
    <col min="1" max="1" width="11.375" style="171" customWidth="1"/>
    <col min="2" max="2" width="43.75390625" style="431" customWidth="1"/>
    <col min="3" max="3" width="5.00390625" style="432" customWidth="1"/>
    <col min="4" max="4" width="6.25390625" style="433" customWidth="1"/>
    <col min="5" max="5" width="4.75390625" style="432" customWidth="1"/>
    <col min="6" max="6" width="7.125" style="432" customWidth="1"/>
    <col min="7" max="7" width="7.75390625" style="32" customWidth="1"/>
    <col min="8" max="8" width="8.375" style="32" customWidth="1"/>
    <col min="9" max="9" width="6.375" style="32" customWidth="1"/>
    <col min="10" max="10" width="5.125" style="32" customWidth="1"/>
    <col min="11" max="11" width="7.875" style="32" customWidth="1"/>
    <col min="12" max="12" width="7.75390625" style="32" customWidth="1"/>
    <col min="13" max="13" width="8.375" style="32" customWidth="1"/>
    <col min="14" max="14" width="9.625" style="293" customWidth="1"/>
    <col min="15" max="15" width="5.25390625" style="293" customWidth="1"/>
    <col min="16" max="16" width="4.75390625" style="293" customWidth="1"/>
    <col min="17" max="17" width="8.875" style="293" customWidth="1"/>
    <col min="18" max="18" width="5.375" style="293" customWidth="1"/>
    <col min="19" max="19" width="3.125" style="293" customWidth="1"/>
    <col min="20" max="20" width="8.00390625" style="293" customWidth="1"/>
    <col min="21" max="21" width="6.75390625" style="293" customWidth="1"/>
    <col min="22" max="22" width="7.625" style="293" customWidth="1"/>
    <col min="23" max="23" width="7.75390625" style="32" hidden="1" customWidth="1"/>
    <col min="24" max="24" width="5.75390625" style="32" hidden="1" customWidth="1"/>
    <col min="25" max="25" width="7.875" style="32" hidden="1" customWidth="1"/>
    <col min="26" max="28" width="5.75390625" style="32" hidden="1" customWidth="1"/>
    <col min="29" max="29" width="0" style="32" hidden="1" customWidth="1"/>
    <col min="30" max="81" width="9.125" style="32" customWidth="1"/>
    <col min="82" max="16384" width="9.125" style="5" customWidth="1"/>
  </cols>
  <sheetData>
    <row r="1" spans="1:28" ht="16.5" thickBot="1">
      <c r="A1" s="823" t="s">
        <v>216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5"/>
      <c r="W1" s="31"/>
      <c r="X1" s="31"/>
      <c r="Y1" s="31"/>
      <c r="Z1" s="31"/>
      <c r="AA1" s="31"/>
      <c r="AB1" s="31"/>
    </row>
    <row r="2" spans="1:28" ht="15.75">
      <c r="A2" s="775" t="s">
        <v>21</v>
      </c>
      <c r="B2" s="849" t="s">
        <v>84</v>
      </c>
      <c r="C2" s="756" t="s">
        <v>233</v>
      </c>
      <c r="D2" s="757"/>
      <c r="E2" s="758"/>
      <c r="F2" s="759"/>
      <c r="G2" s="764" t="s">
        <v>85</v>
      </c>
      <c r="H2" s="838" t="s">
        <v>86</v>
      </c>
      <c r="I2" s="839"/>
      <c r="J2" s="839"/>
      <c r="K2" s="839"/>
      <c r="L2" s="839"/>
      <c r="M2" s="840"/>
      <c r="N2" s="753" t="s">
        <v>232</v>
      </c>
      <c r="O2" s="754"/>
      <c r="P2" s="754"/>
      <c r="Q2" s="754"/>
      <c r="R2" s="754"/>
      <c r="S2" s="754"/>
      <c r="T2" s="754"/>
      <c r="U2" s="754"/>
      <c r="V2" s="755"/>
      <c r="W2" s="33"/>
      <c r="X2" s="33"/>
      <c r="Y2" s="33"/>
      <c r="Z2" s="33"/>
      <c r="AA2" s="33"/>
      <c r="AB2" s="33"/>
    </row>
    <row r="3" spans="1:28" ht="15.75">
      <c r="A3" s="776"/>
      <c r="B3" s="850"/>
      <c r="C3" s="760"/>
      <c r="D3" s="761"/>
      <c r="E3" s="762"/>
      <c r="F3" s="763"/>
      <c r="G3" s="765"/>
      <c r="H3" s="848" t="s">
        <v>87</v>
      </c>
      <c r="I3" s="852" t="s">
        <v>88</v>
      </c>
      <c r="J3" s="853"/>
      <c r="K3" s="853"/>
      <c r="L3" s="854"/>
      <c r="M3" s="740" t="s">
        <v>89</v>
      </c>
      <c r="N3" s="766" t="s">
        <v>242</v>
      </c>
      <c r="O3" s="749"/>
      <c r="P3" s="767"/>
      <c r="Q3" s="748" t="s">
        <v>243</v>
      </c>
      <c r="R3" s="749"/>
      <c r="S3" s="767"/>
      <c r="T3" s="748" t="s">
        <v>22</v>
      </c>
      <c r="U3" s="749"/>
      <c r="V3" s="750"/>
      <c r="W3" s="738"/>
      <c r="X3" s="738"/>
      <c r="Y3" s="738"/>
      <c r="Z3" s="738"/>
      <c r="AA3" s="738"/>
      <c r="AB3" s="738"/>
    </row>
    <row r="4" spans="1:28" ht="15.75">
      <c r="A4" s="776"/>
      <c r="B4" s="850"/>
      <c r="C4" s="739" t="s">
        <v>90</v>
      </c>
      <c r="D4" s="739" t="s">
        <v>91</v>
      </c>
      <c r="E4" s="741" t="s">
        <v>92</v>
      </c>
      <c r="F4" s="742"/>
      <c r="G4" s="765"/>
      <c r="H4" s="848"/>
      <c r="I4" s="739" t="s">
        <v>93</v>
      </c>
      <c r="J4" s="743" t="s">
        <v>94</v>
      </c>
      <c r="K4" s="744"/>
      <c r="L4" s="745"/>
      <c r="M4" s="740"/>
      <c r="N4" s="768"/>
      <c r="O4" s="738"/>
      <c r="P4" s="769"/>
      <c r="Q4" s="751"/>
      <c r="R4" s="738"/>
      <c r="S4" s="769"/>
      <c r="T4" s="751"/>
      <c r="U4" s="738"/>
      <c r="V4" s="752"/>
      <c r="W4" s="738"/>
      <c r="X4" s="738"/>
      <c r="Y4" s="738"/>
      <c r="Z4" s="738"/>
      <c r="AA4" s="738"/>
      <c r="AB4" s="738"/>
    </row>
    <row r="5" spans="1:28" ht="15" customHeight="1">
      <c r="A5" s="776"/>
      <c r="B5" s="850"/>
      <c r="C5" s="739"/>
      <c r="D5" s="740"/>
      <c r="E5" s="812" t="s">
        <v>95</v>
      </c>
      <c r="F5" s="801" t="s">
        <v>96</v>
      </c>
      <c r="G5" s="765"/>
      <c r="H5" s="848"/>
      <c r="I5" s="739"/>
      <c r="J5" s="798" t="s">
        <v>45</v>
      </c>
      <c r="K5" s="798" t="s">
        <v>60</v>
      </c>
      <c r="L5" s="798" t="s">
        <v>97</v>
      </c>
      <c r="M5" s="740"/>
      <c r="N5" s="144">
        <v>1</v>
      </c>
      <c r="O5" s="746">
        <v>2</v>
      </c>
      <c r="P5" s="747"/>
      <c r="Q5" s="145">
        <v>3</v>
      </c>
      <c r="R5" s="746">
        <v>4</v>
      </c>
      <c r="S5" s="747"/>
      <c r="T5" s="145">
        <v>5</v>
      </c>
      <c r="U5" s="146" t="s">
        <v>240</v>
      </c>
      <c r="V5" s="146" t="s">
        <v>241</v>
      </c>
      <c r="W5" s="34"/>
      <c r="X5" s="34"/>
      <c r="Y5" s="34"/>
      <c r="Z5" s="34"/>
      <c r="AA5" s="34"/>
      <c r="AB5" s="34"/>
    </row>
    <row r="6" spans="1:28" ht="16.5" thickBot="1">
      <c r="A6" s="776"/>
      <c r="B6" s="850"/>
      <c r="C6" s="739"/>
      <c r="D6" s="740"/>
      <c r="E6" s="813"/>
      <c r="F6" s="802"/>
      <c r="G6" s="765"/>
      <c r="H6" s="848"/>
      <c r="I6" s="739"/>
      <c r="J6" s="799"/>
      <c r="K6" s="799"/>
      <c r="L6" s="799"/>
      <c r="M6" s="740"/>
      <c r="N6" s="842" t="s">
        <v>98</v>
      </c>
      <c r="O6" s="843"/>
      <c r="P6" s="843"/>
      <c r="Q6" s="843"/>
      <c r="R6" s="843"/>
      <c r="S6" s="843"/>
      <c r="T6" s="843"/>
      <c r="U6" s="843"/>
      <c r="V6" s="844"/>
      <c r="W6" s="33"/>
      <c r="X6" s="33"/>
      <c r="Y6" s="33"/>
      <c r="Z6" s="33"/>
      <c r="AA6" s="33"/>
      <c r="AB6" s="33"/>
    </row>
    <row r="7" spans="1:28" ht="56.25" customHeight="1" thickBot="1">
      <c r="A7" s="776"/>
      <c r="B7" s="851"/>
      <c r="C7" s="739"/>
      <c r="D7" s="740"/>
      <c r="E7" s="813"/>
      <c r="F7" s="803"/>
      <c r="G7" s="765"/>
      <c r="H7" s="848"/>
      <c r="I7" s="739"/>
      <c r="J7" s="800"/>
      <c r="K7" s="800"/>
      <c r="L7" s="800"/>
      <c r="M7" s="740"/>
      <c r="N7" s="514"/>
      <c r="O7" s="777"/>
      <c r="P7" s="778"/>
      <c r="Q7" s="514"/>
      <c r="R7" s="777"/>
      <c r="S7" s="778"/>
      <c r="T7" s="515"/>
      <c r="U7" s="516"/>
      <c r="V7" s="516"/>
      <c r="W7" s="35"/>
      <c r="X7" s="35"/>
      <c r="Y7" s="35"/>
      <c r="Z7" s="35"/>
      <c r="AA7" s="35"/>
      <c r="AB7" s="35"/>
    </row>
    <row r="8" spans="1:28" ht="16.5" thickBot="1">
      <c r="A8" s="147">
        <v>1</v>
      </c>
      <c r="B8" s="148">
        <v>2</v>
      </c>
      <c r="C8" s="149">
        <v>3</v>
      </c>
      <c r="D8" s="149">
        <v>4</v>
      </c>
      <c r="E8" s="150">
        <v>5</v>
      </c>
      <c r="F8" s="506">
        <v>6</v>
      </c>
      <c r="G8" s="151">
        <v>7</v>
      </c>
      <c r="H8" s="509">
        <v>8</v>
      </c>
      <c r="I8" s="149">
        <v>9</v>
      </c>
      <c r="J8" s="149">
        <v>10</v>
      </c>
      <c r="K8" s="149">
        <v>11</v>
      </c>
      <c r="L8" s="149">
        <v>12</v>
      </c>
      <c r="M8" s="506">
        <v>13</v>
      </c>
      <c r="N8" s="152">
        <v>14</v>
      </c>
      <c r="O8" s="734">
        <v>15</v>
      </c>
      <c r="P8" s="735"/>
      <c r="Q8" s="149">
        <v>16</v>
      </c>
      <c r="R8" s="734">
        <v>17</v>
      </c>
      <c r="S8" s="735"/>
      <c r="T8" s="507">
        <v>18</v>
      </c>
      <c r="U8" s="153">
        <v>19</v>
      </c>
      <c r="V8" s="153">
        <v>20</v>
      </c>
      <c r="W8" s="36"/>
      <c r="X8" s="36"/>
      <c r="Y8" s="36"/>
      <c r="Z8" s="36"/>
      <c r="AA8" s="36"/>
      <c r="AB8" s="36"/>
    </row>
    <row r="9" spans="1:28" ht="15.75" customHeight="1" thickBot="1">
      <c r="A9" s="826" t="s">
        <v>173</v>
      </c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8"/>
      <c r="V9" s="829"/>
      <c r="W9" s="36"/>
      <c r="X9" s="36"/>
      <c r="Y9" s="36"/>
      <c r="Z9" s="36"/>
      <c r="AA9" s="36"/>
      <c r="AB9" s="36"/>
    </row>
    <row r="10" spans="1:28" ht="16.5" customHeight="1" thickBot="1">
      <c r="A10" s="830" t="s">
        <v>119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2"/>
      <c r="W10" s="36"/>
      <c r="X10" s="36"/>
      <c r="Y10" s="36"/>
      <c r="Z10" s="36"/>
      <c r="AA10" s="36"/>
      <c r="AB10" s="36"/>
    </row>
    <row r="11" spans="1:28" ht="31.5">
      <c r="A11" s="132" t="s">
        <v>99</v>
      </c>
      <c r="B11" s="68" t="s">
        <v>219</v>
      </c>
      <c r="C11" s="133"/>
      <c r="D11" s="54"/>
      <c r="E11" s="54"/>
      <c r="F11" s="134"/>
      <c r="G11" s="135">
        <f>G12+G13</f>
        <v>6.5</v>
      </c>
      <c r="H11" s="136">
        <f aca="true" t="shared" si="0" ref="H11:H22">G11*30</f>
        <v>195</v>
      </c>
      <c r="I11" s="56"/>
      <c r="J11" s="56"/>
      <c r="K11" s="56"/>
      <c r="L11" s="56"/>
      <c r="M11" s="137"/>
      <c r="N11" s="58"/>
      <c r="O11" s="736"/>
      <c r="P11" s="737"/>
      <c r="Q11" s="59"/>
      <c r="R11" s="736"/>
      <c r="S11" s="737"/>
      <c r="T11" s="58"/>
      <c r="U11" s="138"/>
      <c r="V11" s="138"/>
      <c r="W11" s="36"/>
      <c r="X11" s="36" t="s">
        <v>264</v>
      </c>
      <c r="Y11" s="487">
        <f>SUMIF(W$11:W$22,1,G$11:G$22)</f>
        <v>1.5</v>
      </c>
      <c r="Z11" s="36"/>
      <c r="AA11" s="36"/>
      <c r="AB11" s="36"/>
    </row>
    <row r="12" spans="1:28" ht="15.75">
      <c r="A12" s="45"/>
      <c r="B12" s="46" t="s">
        <v>47</v>
      </c>
      <c r="C12" s="47"/>
      <c r="D12" s="48"/>
      <c r="E12" s="48"/>
      <c r="F12" s="49"/>
      <c r="G12" s="50">
        <v>5</v>
      </c>
      <c r="H12" s="111">
        <f t="shared" si="0"/>
        <v>150</v>
      </c>
      <c r="I12" s="51"/>
      <c r="J12" s="51"/>
      <c r="K12" s="51"/>
      <c r="L12" s="51"/>
      <c r="M12" s="89"/>
      <c r="N12" s="52"/>
      <c r="O12" s="661"/>
      <c r="P12" s="728"/>
      <c r="Q12" s="53"/>
      <c r="R12" s="661"/>
      <c r="S12" s="728"/>
      <c r="T12" s="52"/>
      <c r="U12" s="494"/>
      <c r="V12" s="494"/>
      <c r="W12" s="36"/>
      <c r="X12" s="461" t="s">
        <v>265</v>
      </c>
      <c r="Y12" s="487">
        <f>SUMIF(W$11:W$22,2,G$11:G$22)</f>
        <v>3</v>
      </c>
      <c r="Z12" s="36"/>
      <c r="AA12" s="36"/>
      <c r="AB12" s="36"/>
    </row>
    <row r="13" spans="1:28" ht="16.5" thickBot="1">
      <c r="A13" s="60" t="s">
        <v>174</v>
      </c>
      <c r="B13" s="88" t="s">
        <v>48</v>
      </c>
      <c r="C13" s="61"/>
      <c r="D13" s="62" t="s">
        <v>240</v>
      </c>
      <c r="E13" s="62"/>
      <c r="F13" s="63"/>
      <c r="G13" s="64">
        <v>1.5</v>
      </c>
      <c r="H13" s="112">
        <f t="shared" si="0"/>
        <v>45</v>
      </c>
      <c r="I13" s="65">
        <v>4</v>
      </c>
      <c r="J13" s="65"/>
      <c r="K13" s="65"/>
      <c r="L13" s="65">
        <v>4</v>
      </c>
      <c r="M13" s="113">
        <f>H13-I13</f>
        <v>41</v>
      </c>
      <c r="N13" s="66"/>
      <c r="O13" s="663"/>
      <c r="P13" s="731"/>
      <c r="Q13" s="491"/>
      <c r="R13" s="663"/>
      <c r="S13" s="731"/>
      <c r="T13" s="66"/>
      <c r="U13" s="139" t="s">
        <v>114</v>
      </c>
      <c r="V13" s="139"/>
      <c r="W13" s="36">
        <v>3</v>
      </c>
      <c r="X13" s="461" t="s">
        <v>266</v>
      </c>
      <c r="Y13" s="487">
        <f>SUMIF(W$11:W$22,3,G$11:G$22)</f>
        <v>5</v>
      </c>
      <c r="Z13" s="36"/>
      <c r="AA13" s="36"/>
      <c r="AB13" s="36"/>
    </row>
    <row r="14" spans="1:28" ht="15.75">
      <c r="A14" s="67" t="s">
        <v>100</v>
      </c>
      <c r="B14" s="68" t="s">
        <v>79</v>
      </c>
      <c r="C14" s="69" t="s">
        <v>78</v>
      </c>
      <c r="D14" s="54"/>
      <c r="E14" s="54"/>
      <c r="F14" s="70"/>
      <c r="G14" s="55">
        <v>4.5</v>
      </c>
      <c r="H14" s="71">
        <f t="shared" si="0"/>
        <v>135</v>
      </c>
      <c r="I14" s="54"/>
      <c r="J14" s="56"/>
      <c r="K14" s="54"/>
      <c r="L14" s="54"/>
      <c r="M14" s="57"/>
      <c r="N14" s="58"/>
      <c r="O14" s="665"/>
      <c r="P14" s="727"/>
      <c r="Q14" s="59"/>
      <c r="R14" s="665"/>
      <c r="S14" s="727"/>
      <c r="T14" s="58"/>
      <c r="U14" s="138"/>
      <c r="V14" s="138"/>
      <c r="W14" s="36"/>
      <c r="X14" s="36"/>
      <c r="Y14" s="487">
        <f>SUM(Y11:Y13)</f>
        <v>9.5</v>
      </c>
      <c r="Z14" s="36"/>
      <c r="AA14" s="36"/>
      <c r="AB14" s="36"/>
    </row>
    <row r="15" spans="1:81" s="129" customFormat="1" ht="31.5">
      <c r="A15" s="180" t="s">
        <v>101</v>
      </c>
      <c r="B15" s="517" t="s">
        <v>80</v>
      </c>
      <c r="C15" s="82"/>
      <c r="D15" s="224" t="s">
        <v>81</v>
      </c>
      <c r="E15" s="224"/>
      <c r="F15" s="72"/>
      <c r="G15" s="518">
        <v>3</v>
      </c>
      <c r="H15" s="519">
        <f t="shared" si="0"/>
        <v>90</v>
      </c>
      <c r="I15" s="224"/>
      <c r="J15" s="224"/>
      <c r="K15" s="224"/>
      <c r="L15" s="224"/>
      <c r="M15" s="520"/>
      <c r="N15" s="73"/>
      <c r="O15" s="661"/>
      <c r="P15" s="728"/>
      <c r="Q15" s="490"/>
      <c r="R15" s="661"/>
      <c r="S15" s="728"/>
      <c r="T15" s="73"/>
      <c r="U15" s="494"/>
      <c r="V15" s="494"/>
      <c r="W15" s="127"/>
      <c r="X15" s="127"/>
      <c r="Y15" s="127"/>
      <c r="Z15" s="127"/>
      <c r="AA15" s="127"/>
      <c r="AB15" s="127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</row>
    <row r="16" spans="1:28" ht="32.25" thickBot="1">
      <c r="A16" s="74" t="s">
        <v>102</v>
      </c>
      <c r="B16" s="75" t="s">
        <v>82</v>
      </c>
      <c r="C16" s="76" t="s">
        <v>78</v>
      </c>
      <c r="D16" s="388"/>
      <c r="E16" s="48"/>
      <c r="F16" s="77"/>
      <c r="G16" s="521">
        <v>4</v>
      </c>
      <c r="H16" s="111">
        <f t="shared" si="0"/>
        <v>120</v>
      </c>
      <c r="I16" s="48"/>
      <c r="J16" s="48"/>
      <c r="K16" s="48"/>
      <c r="L16" s="48"/>
      <c r="M16" s="465"/>
      <c r="N16" s="52"/>
      <c r="O16" s="663"/>
      <c r="P16" s="731"/>
      <c r="Q16" s="53"/>
      <c r="R16" s="663"/>
      <c r="S16" s="731"/>
      <c r="T16" s="66"/>
      <c r="U16" s="139"/>
      <c r="V16" s="139"/>
      <c r="W16" s="36"/>
      <c r="X16" s="36"/>
      <c r="Y16" s="36"/>
      <c r="Z16" s="36"/>
      <c r="AA16" s="36"/>
      <c r="AB16" s="36"/>
    </row>
    <row r="17" spans="1:28" ht="15.75">
      <c r="A17" s="78" t="s">
        <v>103</v>
      </c>
      <c r="B17" s="522" t="s">
        <v>83</v>
      </c>
      <c r="C17" s="275"/>
      <c r="D17" s="40"/>
      <c r="E17" s="40"/>
      <c r="F17" s="79"/>
      <c r="G17" s="523">
        <f>G18+G19</f>
        <v>4.5</v>
      </c>
      <c r="H17" s="524">
        <f t="shared" si="0"/>
        <v>135</v>
      </c>
      <c r="I17" s="40"/>
      <c r="J17" s="40"/>
      <c r="K17" s="40"/>
      <c r="L17" s="40"/>
      <c r="M17" s="43"/>
      <c r="N17" s="44"/>
      <c r="O17" s="665"/>
      <c r="P17" s="727"/>
      <c r="Q17" s="489"/>
      <c r="R17" s="665"/>
      <c r="S17" s="727"/>
      <c r="T17" s="58"/>
      <c r="U17" s="138"/>
      <c r="V17" s="138"/>
      <c r="W17" s="36"/>
      <c r="X17" s="36"/>
      <c r="Y17" s="36"/>
      <c r="Z17" s="36"/>
      <c r="AA17" s="36"/>
      <c r="AB17" s="36"/>
    </row>
    <row r="18" spans="1:28" ht="15.75">
      <c r="A18" s="80"/>
      <c r="B18" s="81" t="s">
        <v>47</v>
      </c>
      <c r="C18" s="82"/>
      <c r="D18" s="228"/>
      <c r="E18" s="224"/>
      <c r="F18" s="72"/>
      <c r="G18" s="518">
        <v>3</v>
      </c>
      <c r="H18" s="519">
        <f t="shared" si="0"/>
        <v>90</v>
      </c>
      <c r="I18" s="224"/>
      <c r="J18" s="224"/>
      <c r="K18" s="224"/>
      <c r="L18" s="224"/>
      <c r="M18" s="520"/>
      <c r="N18" s="73"/>
      <c r="O18" s="661"/>
      <c r="P18" s="728"/>
      <c r="Q18" s="490"/>
      <c r="R18" s="661"/>
      <c r="S18" s="728"/>
      <c r="T18" s="73"/>
      <c r="U18" s="494"/>
      <c r="V18" s="494"/>
      <c r="W18" s="36"/>
      <c r="X18" s="36"/>
      <c r="Y18" s="36"/>
      <c r="Z18" s="36"/>
      <c r="AA18" s="36"/>
      <c r="AB18" s="36"/>
    </row>
    <row r="19" spans="1:28" ht="15.75">
      <c r="A19" s="464" t="s">
        <v>104</v>
      </c>
      <c r="B19" s="46" t="s">
        <v>48</v>
      </c>
      <c r="C19" s="76">
        <v>2</v>
      </c>
      <c r="D19" s="48"/>
      <c r="E19" s="48"/>
      <c r="F19" s="77"/>
      <c r="G19" s="521">
        <v>1.5</v>
      </c>
      <c r="H19" s="111">
        <f t="shared" si="0"/>
        <v>45</v>
      </c>
      <c r="I19" s="48">
        <f>J19+K19+L19</f>
        <v>4</v>
      </c>
      <c r="J19" s="48">
        <v>4</v>
      </c>
      <c r="K19" s="48"/>
      <c r="L19" s="48"/>
      <c r="M19" s="465">
        <f>H19-I19</f>
        <v>41</v>
      </c>
      <c r="N19" s="52"/>
      <c r="O19" s="732" t="s">
        <v>114</v>
      </c>
      <c r="P19" s="733"/>
      <c r="Q19" s="53"/>
      <c r="R19" s="729"/>
      <c r="S19" s="730"/>
      <c r="T19" s="52"/>
      <c r="U19" s="466"/>
      <c r="V19" s="466"/>
      <c r="W19" s="36">
        <v>1</v>
      </c>
      <c r="X19" s="36"/>
      <c r="Y19" s="36"/>
      <c r="Z19" s="36"/>
      <c r="AA19" s="36"/>
      <c r="AB19" s="36"/>
    </row>
    <row r="20" spans="1:28" ht="33">
      <c r="A20" s="471" t="s">
        <v>247</v>
      </c>
      <c r="B20" s="472" t="s">
        <v>248</v>
      </c>
      <c r="C20" s="282"/>
      <c r="D20" s="492" t="s">
        <v>240</v>
      </c>
      <c r="E20" s="492"/>
      <c r="F20" s="492"/>
      <c r="G20" s="473">
        <v>3.5</v>
      </c>
      <c r="H20" s="504">
        <f t="shared" si="0"/>
        <v>105</v>
      </c>
      <c r="I20" s="492">
        <v>4</v>
      </c>
      <c r="J20" s="492">
        <v>4</v>
      </c>
      <c r="K20" s="492"/>
      <c r="L20" s="492"/>
      <c r="M20" s="493">
        <f>H20-I20</f>
        <v>101</v>
      </c>
      <c r="N20" s="474"/>
      <c r="O20" s="669"/>
      <c r="P20" s="670"/>
      <c r="Q20" s="476"/>
      <c r="R20" s="672"/>
      <c r="S20" s="673"/>
      <c r="T20" s="477"/>
      <c r="U20" s="478" t="s">
        <v>114</v>
      </c>
      <c r="V20" s="477"/>
      <c r="W20" s="478" t="s">
        <v>267</v>
      </c>
      <c r="X20" s="475">
        <v>4</v>
      </c>
      <c r="Y20" s="478"/>
      <c r="Z20" s="477"/>
      <c r="AA20" s="478"/>
      <c r="AB20" s="461"/>
    </row>
    <row r="21" spans="1:28" ht="16.5">
      <c r="A21" s="471" t="s">
        <v>249</v>
      </c>
      <c r="B21" s="472" t="s">
        <v>250</v>
      </c>
      <c r="C21" s="282"/>
      <c r="D21" s="492" t="s">
        <v>81</v>
      </c>
      <c r="E21" s="492"/>
      <c r="F21" s="492"/>
      <c r="G21" s="473">
        <v>3</v>
      </c>
      <c r="H21" s="504">
        <f t="shared" si="0"/>
        <v>90</v>
      </c>
      <c r="I21" s="492"/>
      <c r="J21" s="492"/>
      <c r="K21" s="492"/>
      <c r="L21" s="492"/>
      <c r="M21" s="493"/>
      <c r="N21" s="474"/>
      <c r="O21" s="669"/>
      <c r="P21" s="670"/>
      <c r="Q21" s="476"/>
      <c r="R21" s="672"/>
      <c r="S21" s="673"/>
      <c r="T21" s="477"/>
      <c r="U21" s="478"/>
      <c r="V21" s="477"/>
      <c r="W21" s="478"/>
      <c r="X21" s="477"/>
      <c r="Y21" s="478"/>
      <c r="Z21" s="477"/>
      <c r="AA21" s="478"/>
      <c r="AB21" s="461"/>
    </row>
    <row r="22" spans="1:28" ht="16.5">
      <c r="A22" s="471" t="s">
        <v>251</v>
      </c>
      <c r="B22" s="472" t="s">
        <v>252</v>
      </c>
      <c r="C22" s="282"/>
      <c r="D22" s="492">
        <v>3</v>
      </c>
      <c r="E22" s="492"/>
      <c r="F22" s="492"/>
      <c r="G22" s="473">
        <v>3</v>
      </c>
      <c r="H22" s="504">
        <f t="shared" si="0"/>
        <v>90</v>
      </c>
      <c r="I22" s="492">
        <v>4</v>
      </c>
      <c r="J22" s="492">
        <v>4</v>
      </c>
      <c r="K22" s="492"/>
      <c r="L22" s="492"/>
      <c r="M22" s="479">
        <f>H22-I22</f>
        <v>86</v>
      </c>
      <c r="N22" s="492"/>
      <c r="O22" s="671"/>
      <c r="P22" s="671"/>
      <c r="Q22" s="481" t="s">
        <v>114</v>
      </c>
      <c r="R22" s="674"/>
      <c r="S22" s="674"/>
      <c r="T22" s="486"/>
      <c r="U22" s="486"/>
      <c r="V22" s="480"/>
      <c r="W22" s="478" t="s">
        <v>263</v>
      </c>
      <c r="X22" s="477"/>
      <c r="Y22" s="478"/>
      <c r="Z22" s="477"/>
      <c r="AA22" s="478"/>
      <c r="AB22" s="461"/>
    </row>
    <row r="23" spans="1:28" ht="16.5" thickBot="1">
      <c r="A23" s="845" t="s">
        <v>110</v>
      </c>
      <c r="B23" s="846"/>
      <c r="C23" s="846"/>
      <c r="D23" s="846"/>
      <c r="E23" s="846"/>
      <c r="F23" s="847"/>
      <c r="G23" s="467">
        <f>G11+G14+G15+G16+G17+G20+G21+G22</f>
        <v>32</v>
      </c>
      <c r="H23" s="467">
        <f>H11+H14+H15+H16+H17+H20+H21+H22</f>
        <v>960</v>
      </c>
      <c r="I23" s="468"/>
      <c r="J23" s="468"/>
      <c r="K23" s="468"/>
      <c r="L23" s="468"/>
      <c r="M23" s="469"/>
      <c r="N23" s="504"/>
      <c r="O23" s="721"/>
      <c r="P23" s="721"/>
      <c r="Q23" s="504"/>
      <c r="R23" s="721"/>
      <c r="S23" s="721"/>
      <c r="T23" s="504"/>
      <c r="U23" s="504"/>
      <c r="V23" s="470"/>
      <c r="W23" s="36"/>
      <c r="X23" s="36"/>
      <c r="Y23" s="36"/>
      <c r="Z23" s="36"/>
      <c r="AA23" s="36"/>
      <c r="AB23" s="36"/>
    </row>
    <row r="24" spans="1:28" ht="16.5" thickBot="1">
      <c r="A24" s="836" t="s">
        <v>59</v>
      </c>
      <c r="B24" s="837"/>
      <c r="C24" s="155"/>
      <c r="D24" s="155"/>
      <c r="E24" s="155"/>
      <c r="F24" s="156"/>
      <c r="G24" s="157">
        <f>G12+G14+G15+G16+G18+G21</f>
        <v>22.5</v>
      </c>
      <c r="H24" s="157">
        <f>H12+H14+H15+H16+H18+H21</f>
        <v>675</v>
      </c>
      <c r="I24" s="158"/>
      <c r="J24" s="158"/>
      <c r="K24" s="158"/>
      <c r="L24" s="158"/>
      <c r="M24" s="159"/>
      <c r="N24" s="160"/>
      <c r="O24" s="722"/>
      <c r="P24" s="723"/>
      <c r="Q24" s="161"/>
      <c r="R24" s="722"/>
      <c r="S24" s="723"/>
      <c r="T24" s="462"/>
      <c r="U24" s="463"/>
      <c r="V24" s="163"/>
      <c r="W24" s="36"/>
      <c r="X24" s="36"/>
      <c r="Y24" s="36"/>
      <c r="Z24" s="36"/>
      <c r="AA24" s="36"/>
      <c r="AB24" s="36"/>
    </row>
    <row r="25" spans="1:28" ht="16.5" thickBot="1">
      <c r="A25" s="712" t="s">
        <v>48</v>
      </c>
      <c r="B25" s="841"/>
      <c r="C25" s="164"/>
      <c r="D25" s="165"/>
      <c r="E25" s="166"/>
      <c r="F25" s="167"/>
      <c r="G25" s="168">
        <f aca="true" t="shared" si="1" ref="G25:M25">G19+G13+G20+G22</f>
        <v>9.5</v>
      </c>
      <c r="H25" s="168">
        <f t="shared" si="1"/>
        <v>285</v>
      </c>
      <c r="I25" s="168">
        <f t="shared" si="1"/>
        <v>16</v>
      </c>
      <c r="J25" s="168">
        <f t="shared" si="1"/>
        <v>12</v>
      </c>
      <c r="K25" s="168">
        <f t="shared" si="1"/>
        <v>0</v>
      </c>
      <c r="L25" s="168">
        <f t="shared" si="1"/>
        <v>4</v>
      </c>
      <c r="M25" s="168">
        <f t="shared" si="1"/>
        <v>269</v>
      </c>
      <c r="N25" s="162"/>
      <c r="O25" s="725" t="s">
        <v>114</v>
      </c>
      <c r="P25" s="726"/>
      <c r="Q25" s="482" t="s">
        <v>114</v>
      </c>
      <c r="R25" s="692"/>
      <c r="S25" s="724"/>
      <c r="T25" s="162"/>
      <c r="U25" s="124" t="s">
        <v>234</v>
      </c>
      <c r="V25" s="124"/>
      <c r="W25" s="36"/>
      <c r="X25" s="36"/>
      <c r="Y25" s="36"/>
      <c r="Z25" s="36"/>
      <c r="AA25" s="36"/>
      <c r="AB25" s="36"/>
    </row>
    <row r="26" spans="1:28" ht="6" customHeight="1" thickBot="1">
      <c r="A26" s="170"/>
      <c r="B26" s="171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8"/>
      <c r="W26" s="36"/>
      <c r="X26" s="36"/>
      <c r="Y26" s="36"/>
      <c r="Z26" s="36"/>
      <c r="AA26" s="36"/>
      <c r="AB26" s="36"/>
    </row>
    <row r="27" spans="1:28" ht="16.5" customHeight="1" thickBot="1">
      <c r="A27" s="833" t="s">
        <v>157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5"/>
      <c r="W27" s="36"/>
      <c r="X27" s="36"/>
      <c r="Y27" s="36"/>
      <c r="Z27" s="36"/>
      <c r="AA27" s="36"/>
      <c r="AB27" s="36"/>
    </row>
    <row r="28" spans="1:28" ht="31.5">
      <c r="A28" s="67" t="s">
        <v>105</v>
      </c>
      <c r="B28" s="172" t="s">
        <v>61</v>
      </c>
      <c r="C28" s="173"/>
      <c r="D28" s="174"/>
      <c r="E28" s="175"/>
      <c r="F28" s="176"/>
      <c r="G28" s="330">
        <v>7</v>
      </c>
      <c r="H28" s="69">
        <f>G28*30</f>
        <v>210</v>
      </c>
      <c r="I28" s="54"/>
      <c r="J28" s="54"/>
      <c r="K28" s="233"/>
      <c r="L28" s="54"/>
      <c r="M28" s="137"/>
      <c r="N28" s="177"/>
      <c r="O28" s="702"/>
      <c r="P28" s="703"/>
      <c r="Q28" s="177"/>
      <c r="R28" s="702"/>
      <c r="S28" s="703"/>
      <c r="T28" s="178"/>
      <c r="U28" s="179"/>
      <c r="V28" s="179"/>
      <c r="W28" s="36"/>
      <c r="X28" s="461" t="s">
        <v>264</v>
      </c>
      <c r="Y28" s="487">
        <f>SUMIF(W$28:W$47,1,G$28:G$47)</f>
        <v>29</v>
      </c>
      <c r="Z28" s="36"/>
      <c r="AA28" s="36"/>
      <c r="AB28" s="36"/>
    </row>
    <row r="29" spans="1:28" ht="15.75">
      <c r="A29" s="180"/>
      <c r="B29" s="181" t="s">
        <v>47</v>
      </c>
      <c r="C29" s="182"/>
      <c r="D29" s="183"/>
      <c r="E29" s="184"/>
      <c r="F29" s="185"/>
      <c r="G29" s="518">
        <v>3.5</v>
      </c>
      <c r="H29" s="82">
        <f>G29*30</f>
        <v>105</v>
      </c>
      <c r="I29" s="282"/>
      <c r="J29" s="282"/>
      <c r="K29" s="525"/>
      <c r="L29" s="282"/>
      <c r="M29" s="310"/>
      <c r="N29" s="117"/>
      <c r="O29" s="675"/>
      <c r="P29" s="676"/>
      <c r="Q29" s="117"/>
      <c r="R29" s="675"/>
      <c r="S29" s="676"/>
      <c r="T29" s="500"/>
      <c r="U29" s="186"/>
      <c r="V29" s="186"/>
      <c r="W29" s="36"/>
      <c r="X29" s="461" t="s">
        <v>265</v>
      </c>
      <c r="Y29" s="487">
        <f>SUMIF(W$28:W$47,2,G$28:G$47)</f>
        <v>0</v>
      </c>
      <c r="Z29" s="36"/>
      <c r="AA29" s="36"/>
      <c r="AB29" s="36"/>
    </row>
    <row r="30" spans="1:28" ht="16.5" thickBot="1">
      <c r="A30" s="187" t="s">
        <v>158</v>
      </c>
      <c r="B30" s="188" t="s">
        <v>48</v>
      </c>
      <c r="C30" s="189"/>
      <c r="D30" s="460">
        <v>2</v>
      </c>
      <c r="E30" s="191"/>
      <c r="F30" s="192"/>
      <c r="G30" s="526">
        <v>3.5</v>
      </c>
      <c r="H30" s="421">
        <f>G30*30</f>
        <v>105</v>
      </c>
      <c r="I30" s="235">
        <f>J30+K30+L30</f>
        <v>10</v>
      </c>
      <c r="J30" s="235">
        <v>8</v>
      </c>
      <c r="K30" s="236"/>
      <c r="L30" s="235">
        <v>2</v>
      </c>
      <c r="M30" s="237">
        <f>H30-I30</f>
        <v>95</v>
      </c>
      <c r="N30" s="122"/>
      <c r="O30" s="677" t="s">
        <v>193</v>
      </c>
      <c r="P30" s="678"/>
      <c r="Q30" s="122"/>
      <c r="R30" s="677"/>
      <c r="S30" s="678"/>
      <c r="T30" s="122"/>
      <c r="U30" s="193"/>
      <c r="V30" s="193"/>
      <c r="W30" s="36">
        <v>1</v>
      </c>
      <c r="X30" s="461" t="s">
        <v>266</v>
      </c>
      <c r="Y30" s="487">
        <f>SUMIF(W$28:W$47,3,G$28:G$47)</f>
        <v>0</v>
      </c>
      <c r="Z30" s="36"/>
      <c r="AA30" s="36"/>
      <c r="AB30" s="36"/>
    </row>
    <row r="31" spans="1:28" ht="15.75">
      <c r="A31" s="78" t="s">
        <v>106</v>
      </c>
      <c r="B31" s="194" t="s">
        <v>57</v>
      </c>
      <c r="C31" s="195"/>
      <c r="D31" s="196"/>
      <c r="E31" s="197"/>
      <c r="F31" s="198"/>
      <c r="G31" s="527">
        <f>G32+G33</f>
        <v>8</v>
      </c>
      <c r="H31" s="321">
        <f aca="true" t="shared" si="2" ref="H31:H49">G31*30</f>
        <v>240</v>
      </c>
      <c r="I31" s="40"/>
      <c r="J31" s="40"/>
      <c r="K31" s="222"/>
      <c r="L31" s="40"/>
      <c r="M31" s="110"/>
      <c r="N31" s="199"/>
      <c r="O31" s="685"/>
      <c r="P31" s="686"/>
      <c r="Q31" s="199"/>
      <c r="R31" s="685"/>
      <c r="S31" s="686"/>
      <c r="T31" s="178"/>
      <c r="U31" s="179"/>
      <c r="V31" s="179"/>
      <c r="W31" s="36"/>
      <c r="X31" s="461"/>
      <c r="Y31" s="487">
        <f>SUM(Y28:Y30)</f>
        <v>29</v>
      </c>
      <c r="Z31" s="36"/>
      <c r="AA31" s="36"/>
      <c r="AB31" s="36"/>
    </row>
    <row r="32" spans="1:28" ht="15.75">
      <c r="A32" s="180"/>
      <c r="B32" s="181" t="s">
        <v>47</v>
      </c>
      <c r="C32" s="200"/>
      <c r="D32" s="201"/>
      <c r="E32" s="184"/>
      <c r="F32" s="185"/>
      <c r="G32" s="85">
        <v>4</v>
      </c>
      <c r="H32" s="82">
        <f t="shared" si="2"/>
        <v>120</v>
      </c>
      <c r="I32" s="224"/>
      <c r="J32" s="224"/>
      <c r="K32" s="225"/>
      <c r="L32" s="224"/>
      <c r="M32" s="89"/>
      <c r="N32" s="117"/>
      <c r="O32" s="675"/>
      <c r="P32" s="676"/>
      <c r="Q32" s="117"/>
      <c r="R32" s="675"/>
      <c r="S32" s="676"/>
      <c r="T32" s="500"/>
      <c r="U32" s="186"/>
      <c r="V32" s="186"/>
      <c r="W32" s="36"/>
      <c r="X32" s="36"/>
      <c r="Y32" s="36"/>
      <c r="Z32" s="36"/>
      <c r="AA32" s="36"/>
      <c r="AB32" s="36"/>
    </row>
    <row r="33" spans="1:28" ht="15.75">
      <c r="A33" s="180" t="s">
        <v>121</v>
      </c>
      <c r="B33" s="202" t="s">
        <v>48</v>
      </c>
      <c r="C33" s="203">
        <v>1</v>
      </c>
      <c r="D33" s="204"/>
      <c r="E33" s="184"/>
      <c r="F33" s="185"/>
      <c r="G33" s="528">
        <v>4</v>
      </c>
      <c r="H33" s="346">
        <f t="shared" si="2"/>
        <v>120</v>
      </c>
      <c r="I33" s="282">
        <f>J33+K33</f>
        <v>12</v>
      </c>
      <c r="J33" s="282">
        <v>4</v>
      </c>
      <c r="K33" s="525">
        <v>8</v>
      </c>
      <c r="L33" s="282"/>
      <c r="M33" s="310">
        <f>H33-I33</f>
        <v>108</v>
      </c>
      <c r="N33" s="117" t="s">
        <v>194</v>
      </c>
      <c r="O33" s="675"/>
      <c r="P33" s="676"/>
      <c r="Q33" s="117"/>
      <c r="R33" s="675"/>
      <c r="S33" s="676"/>
      <c r="T33" s="500"/>
      <c r="U33" s="186"/>
      <c r="V33" s="186"/>
      <c r="W33" s="36">
        <v>1</v>
      </c>
      <c r="X33" s="36"/>
      <c r="Y33" s="36"/>
      <c r="Z33" s="36"/>
      <c r="AA33" s="36"/>
      <c r="AB33" s="36"/>
    </row>
    <row r="34" spans="1:28" ht="16.5" thickBot="1">
      <c r="A34" s="205" t="s">
        <v>107</v>
      </c>
      <c r="B34" s="206" t="s">
        <v>49</v>
      </c>
      <c r="C34" s="207">
        <v>1</v>
      </c>
      <c r="D34" s="208"/>
      <c r="E34" s="209"/>
      <c r="F34" s="210"/>
      <c r="G34" s="211">
        <v>4</v>
      </c>
      <c r="H34" s="375">
        <f t="shared" si="2"/>
        <v>120</v>
      </c>
      <c r="I34" s="155">
        <v>4</v>
      </c>
      <c r="J34" s="155">
        <v>4</v>
      </c>
      <c r="K34" s="212"/>
      <c r="L34" s="155"/>
      <c r="M34" s="249">
        <f>H34-I34</f>
        <v>116</v>
      </c>
      <c r="N34" s="213" t="s">
        <v>114</v>
      </c>
      <c r="O34" s="677"/>
      <c r="P34" s="678"/>
      <c r="Q34" s="213"/>
      <c r="R34" s="677"/>
      <c r="S34" s="678"/>
      <c r="T34" s="214"/>
      <c r="U34" s="186"/>
      <c r="V34" s="186"/>
      <c r="W34" s="36">
        <v>1</v>
      </c>
      <c r="X34" s="36"/>
      <c r="Y34" s="36"/>
      <c r="Z34" s="36"/>
      <c r="AA34" s="36"/>
      <c r="AB34" s="36"/>
    </row>
    <row r="35" spans="1:28" ht="15.75">
      <c r="A35" s="215" t="s">
        <v>108</v>
      </c>
      <c r="B35" s="194" t="s">
        <v>29</v>
      </c>
      <c r="C35" s="216"/>
      <c r="D35" s="217"/>
      <c r="E35" s="197"/>
      <c r="F35" s="198"/>
      <c r="G35" s="529">
        <f>G36+G37</f>
        <v>6</v>
      </c>
      <c r="H35" s="275">
        <f t="shared" si="2"/>
        <v>180</v>
      </c>
      <c r="I35" s="276"/>
      <c r="J35" s="276"/>
      <c r="K35" s="530"/>
      <c r="L35" s="276"/>
      <c r="M35" s="416"/>
      <c r="N35" s="199"/>
      <c r="O35" s="685"/>
      <c r="P35" s="686"/>
      <c r="Q35" s="199"/>
      <c r="R35" s="685"/>
      <c r="S35" s="686"/>
      <c r="T35" s="218"/>
      <c r="U35" s="186"/>
      <c r="V35" s="186"/>
      <c r="W35" s="36"/>
      <c r="X35" s="36"/>
      <c r="Y35" s="36"/>
      <c r="Z35" s="36"/>
      <c r="AA35" s="36"/>
      <c r="AB35" s="36"/>
    </row>
    <row r="36" spans="1:28" ht="15.75">
      <c r="A36" s="219"/>
      <c r="B36" s="181" t="s">
        <v>47</v>
      </c>
      <c r="C36" s="203"/>
      <c r="D36" s="183"/>
      <c r="E36" s="184"/>
      <c r="F36" s="185"/>
      <c r="G36" s="85">
        <v>2.5</v>
      </c>
      <c r="H36" s="82">
        <f t="shared" si="2"/>
        <v>75</v>
      </c>
      <c r="I36" s="282"/>
      <c r="J36" s="282"/>
      <c r="K36" s="525"/>
      <c r="L36" s="282"/>
      <c r="M36" s="310"/>
      <c r="N36" s="117"/>
      <c r="O36" s="675"/>
      <c r="P36" s="676"/>
      <c r="Q36" s="117"/>
      <c r="R36" s="675"/>
      <c r="S36" s="676"/>
      <c r="T36" s="500"/>
      <c r="U36" s="186"/>
      <c r="V36" s="186"/>
      <c r="W36" s="36"/>
      <c r="X36" s="36"/>
      <c r="Y36" s="36"/>
      <c r="Z36" s="36"/>
      <c r="AA36" s="36"/>
      <c r="AB36" s="36"/>
    </row>
    <row r="37" spans="1:28" ht="16.5" thickBot="1">
      <c r="A37" s="83" t="s">
        <v>159</v>
      </c>
      <c r="B37" s="188" t="s">
        <v>48</v>
      </c>
      <c r="C37" s="220">
        <v>2</v>
      </c>
      <c r="D37" s="190"/>
      <c r="E37" s="191"/>
      <c r="F37" s="192"/>
      <c r="G37" s="531">
        <v>3.5</v>
      </c>
      <c r="H37" s="421">
        <f t="shared" si="2"/>
        <v>105</v>
      </c>
      <c r="I37" s="235">
        <f>J37+K37+L37</f>
        <v>6</v>
      </c>
      <c r="J37" s="235">
        <v>4</v>
      </c>
      <c r="K37" s="236"/>
      <c r="L37" s="235">
        <v>2</v>
      </c>
      <c r="M37" s="237">
        <f>H37-I37</f>
        <v>99</v>
      </c>
      <c r="N37" s="122"/>
      <c r="O37" s="677" t="s">
        <v>195</v>
      </c>
      <c r="P37" s="678"/>
      <c r="Q37" s="122"/>
      <c r="R37" s="677"/>
      <c r="S37" s="678"/>
      <c r="T37" s="122"/>
      <c r="U37" s="193"/>
      <c r="V37" s="193"/>
      <c r="W37" s="36">
        <v>1</v>
      </c>
      <c r="X37" s="36"/>
      <c r="Y37" s="36"/>
      <c r="Z37" s="36"/>
      <c r="AA37" s="36"/>
      <c r="AB37" s="36"/>
    </row>
    <row r="38" spans="1:28" ht="15.75">
      <c r="A38" s="215" t="s">
        <v>122</v>
      </c>
      <c r="B38" s="194" t="s">
        <v>62</v>
      </c>
      <c r="C38" s="221"/>
      <c r="D38" s="196"/>
      <c r="E38" s="197"/>
      <c r="F38" s="198"/>
      <c r="G38" s="532">
        <f>G40+G41+G39</f>
        <v>14</v>
      </c>
      <c r="H38" s="321">
        <f t="shared" si="2"/>
        <v>420</v>
      </c>
      <c r="I38" s="40"/>
      <c r="J38" s="40"/>
      <c r="K38" s="222"/>
      <c r="L38" s="40"/>
      <c r="M38" s="110"/>
      <c r="N38" s="199"/>
      <c r="O38" s="685"/>
      <c r="P38" s="686"/>
      <c r="Q38" s="199"/>
      <c r="R38" s="685"/>
      <c r="S38" s="686"/>
      <c r="T38" s="178"/>
      <c r="U38" s="179"/>
      <c r="V38" s="179"/>
      <c r="W38" s="36"/>
      <c r="X38" s="36"/>
      <c r="Y38" s="36"/>
      <c r="Z38" s="36"/>
      <c r="AA38" s="36"/>
      <c r="AB38" s="36"/>
    </row>
    <row r="39" spans="1:28" ht="15.75">
      <c r="A39" s="180"/>
      <c r="B39" s="181" t="s">
        <v>47</v>
      </c>
      <c r="C39" s="223"/>
      <c r="D39" s="201"/>
      <c r="E39" s="184"/>
      <c r="F39" s="185"/>
      <c r="G39" s="533">
        <v>7</v>
      </c>
      <c r="H39" s="82">
        <f t="shared" si="2"/>
        <v>210</v>
      </c>
      <c r="I39" s="224"/>
      <c r="J39" s="224"/>
      <c r="K39" s="225"/>
      <c r="L39" s="224"/>
      <c r="M39" s="89"/>
      <c r="N39" s="117"/>
      <c r="O39" s="675"/>
      <c r="P39" s="676"/>
      <c r="Q39" s="117"/>
      <c r="R39" s="675"/>
      <c r="S39" s="676"/>
      <c r="T39" s="500"/>
      <c r="U39" s="186"/>
      <c r="V39" s="186"/>
      <c r="W39" s="36"/>
      <c r="X39" s="36"/>
      <c r="Y39" s="36"/>
      <c r="Z39" s="36"/>
      <c r="AA39" s="36"/>
      <c r="AB39" s="36"/>
    </row>
    <row r="40" spans="1:28" ht="15.75">
      <c r="A40" s="180" t="s">
        <v>123</v>
      </c>
      <c r="B40" s="202" t="s">
        <v>58</v>
      </c>
      <c r="C40" s="203">
        <v>1</v>
      </c>
      <c r="D40" s="183"/>
      <c r="E40" s="184"/>
      <c r="F40" s="185"/>
      <c r="G40" s="534">
        <v>4</v>
      </c>
      <c r="H40" s="346">
        <f t="shared" si="2"/>
        <v>120</v>
      </c>
      <c r="I40" s="282">
        <f>J40+K40+L40</f>
        <v>16</v>
      </c>
      <c r="J40" s="282">
        <v>12</v>
      </c>
      <c r="K40" s="525"/>
      <c r="L40" s="282">
        <v>4</v>
      </c>
      <c r="M40" s="310">
        <f>H40-I40</f>
        <v>104</v>
      </c>
      <c r="N40" s="117" t="s">
        <v>196</v>
      </c>
      <c r="O40" s="675"/>
      <c r="P40" s="676"/>
      <c r="Q40" s="117"/>
      <c r="R40" s="675"/>
      <c r="S40" s="676"/>
      <c r="T40" s="500"/>
      <c r="U40" s="186"/>
      <c r="V40" s="186"/>
      <c r="W40" s="36">
        <v>1</v>
      </c>
      <c r="X40" s="36"/>
      <c r="Y40" s="36"/>
      <c r="Z40" s="36"/>
      <c r="AA40" s="36"/>
      <c r="AB40" s="36"/>
    </row>
    <row r="41" spans="1:28" ht="16.5" thickBot="1">
      <c r="A41" s="187" t="s">
        <v>124</v>
      </c>
      <c r="B41" s="188" t="s">
        <v>75</v>
      </c>
      <c r="C41" s="119">
        <v>2</v>
      </c>
      <c r="D41" s="226"/>
      <c r="E41" s="191"/>
      <c r="F41" s="192"/>
      <c r="G41" s="531">
        <v>3</v>
      </c>
      <c r="H41" s="421">
        <f t="shared" si="2"/>
        <v>90</v>
      </c>
      <c r="I41" s="282">
        <f>J41+K41+L41</f>
        <v>12</v>
      </c>
      <c r="J41" s="235">
        <v>8</v>
      </c>
      <c r="K41" s="236"/>
      <c r="L41" s="235">
        <v>4</v>
      </c>
      <c r="M41" s="237">
        <f>H41-I41</f>
        <v>78</v>
      </c>
      <c r="N41" s="122"/>
      <c r="O41" s="677" t="s">
        <v>194</v>
      </c>
      <c r="P41" s="678"/>
      <c r="Q41" s="122"/>
      <c r="R41" s="677"/>
      <c r="S41" s="678"/>
      <c r="T41" s="122"/>
      <c r="U41" s="193"/>
      <c r="V41" s="193"/>
      <c r="W41" s="36">
        <v>1</v>
      </c>
      <c r="X41" s="36"/>
      <c r="Y41" s="36"/>
      <c r="Z41" s="36"/>
      <c r="AA41" s="36"/>
      <c r="AB41" s="36"/>
    </row>
    <row r="42" spans="1:28" ht="15.75">
      <c r="A42" s="78" t="s">
        <v>125</v>
      </c>
      <c r="B42" s="194" t="s">
        <v>28</v>
      </c>
      <c r="C42" s="195"/>
      <c r="D42" s="227"/>
      <c r="E42" s="197"/>
      <c r="F42" s="198"/>
      <c r="G42" s="523">
        <v>6</v>
      </c>
      <c r="H42" s="275">
        <f t="shared" si="2"/>
        <v>180</v>
      </c>
      <c r="I42" s="276"/>
      <c r="J42" s="276"/>
      <c r="K42" s="530"/>
      <c r="L42" s="276"/>
      <c r="M42" s="416"/>
      <c r="N42" s="199"/>
      <c r="O42" s="685"/>
      <c r="P42" s="686"/>
      <c r="Q42" s="199"/>
      <c r="R42" s="685"/>
      <c r="S42" s="686"/>
      <c r="T42" s="178"/>
      <c r="U42" s="179"/>
      <c r="V42" s="179"/>
      <c r="W42" s="36"/>
      <c r="X42" s="36"/>
      <c r="Y42" s="36"/>
      <c r="Z42" s="36"/>
      <c r="AA42" s="36"/>
      <c r="AB42" s="36"/>
    </row>
    <row r="43" spans="1:28" ht="15.75">
      <c r="A43" s="180"/>
      <c r="B43" s="181" t="s">
        <v>47</v>
      </c>
      <c r="C43" s="200"/>
      <c r="D43" s="228"/>
      <c r="E43" s="184"/>
      <c r="F43" s="185"/>
      <c r="G43" s="518">
        <v>2.5</v>
      </c>
      <c r="H43" s="82">
        <f t="shared" si="2"/>
        <v>75</v>
      </c>
      <c r="I43" s="282"/>
      <c r="J43" s="282"/>
      <c r="K43" s="525"/>
      <c r="L43" s="282"/>
      <c r="M43" s="310"/>
      <c r="N43" s="117"/>
      <c r="O43" s="675"/>
      <c r="P43" s="676"/>
      <c r="Q43" s="117"/>
      <c r="R43" s="675"/>
      <c r="S43" s="676"/>
      <c r="T43" s="500"/>
      <c r="U43" s="186"/>
      <c r="V43" s="186"/>
      <c r="W43" s="36"/>
      <c r="X43" s="36"/>
      <c r="Y43" s="36"/>
      <c r="Z43" s="36"/>
      <c r="AA43" s="36"/>
      <c r="AB43" s="36"/>
    </row>
    <row r="44" spans="1:28" ht="16.5" thickBot="1">
      <c r="A44" s="187" t="s">
        <v>160</v>
      </c>
      <c r="B44" s="188" t="s">
        <v>48</v>
      </c>
      <c r="C44" s="229"/>
      <c r="D44" s="230">
        <v>2</v>
      </c>
      <c r="E44" s="191"/>
      <c r="F44" s="192"/>
      <c r="G44" s="526">
        <v>3.5</v>
      </c>
      <c r="H44" s="421">
        <f t="shared" si="2"/>
        <v>105</v>
      </c>
      <c r="I44" s="235">
        <f>J44+K44+L44</f>
        <v>6</v>
      </c>
      <c r="J44" s="235">
        <v>4</v>
      </c>
      <c r="K44" s="236"/>
      <c r="L44" s="235">
        <v>2</v>
      </c>
      <c r="M44" s="237">
        <f>H44-I44</f>
        <v>99</v>
      </c>
      <c r="N44" s="122"/>
      <c r="O44" s="677" t="s">
        <v>195</v>
      </c>
      <c r="P44" s="678"/>
      <c r="Q44" s="122"/>
      <c r="R44" s="677"/>
      <c r="S44" s="678"/>
      <c r="T44" s="122"/>
      <c r="U44" s="193"/>
      <c r="V44" s="193"/>
      <c r="W44" s="36">
        <v>1</v>
      </c>
      <c r="X44" s="36"/>
      <c r="Y44" s="36"/>
      <c r="Z44" s="36"/>
      <c r="AA44" s="36"/>
      <c r="AB44" s="36"/>
    </row>
    <row r="45" spans="1:28" ht="15.75">
      <c r="A45" s="67" t="s">
        <v>126</v>
      </c>
      <c r="B45" s="172" t="s">
        <v>27</v>
      </c>
      <c r="C45" s="231"/>
      <c r="D45" s="232"/>
      <c r="E45" s="175"/>
      <c r="F45" s="176"/>
      <c r="G45" s="535">
        <v>6</v>
      </c>
      <c r="H45" s="69">
        <f t="shared" si="2"/>
        <v>180</v>
      </c>
      <c r="I45" s="54"/>
      <c r="J45" s="54"/>
      <c r="K45" s="233"/>
      <c r="L45" s="54"/>
      <c r="M45" s="137"/>
      <c r="N45" s="177"/>
      <c r="O45" s="685"/>
      <c r="P45" s="686"/>
      <c r="Q45" s="177"/>
      <c r="R45" s="685"/>
      <c r="S45" s="686"/>
      <c r="T45" s="178"/>
      <c r="U45" s="179"/>
      <c r="V45" s="179"/>
      <c r="W45" s="36"/>
      <c r="X45" s="36"/>
      <c r="Y45" s="36"/>
      <c r="Z45" s="36"/>
      <c r="AA45" s="36"/>
      <c r="AB45" s="36"/>
    </row>
    <row r="46" spans="1:28" ht="15.75">
      <c r="A46" s="180"/>
      <c r="B46" s="181" t="s">
        <v>47</v>
      </c>
      <c r="C46" s="200"/>
      <c r="D46" s="201"/>
      <c r="E46" s="184"/>
      <c r="F46" s="185"/>
      <c r="G46" s="518">
        <v>2.5</v>
      </c>
      <c r="H46" s="82">
        <f t="shared" si="2"/>
        <v>75</v>
      </c>
      <c r="I46" s="224"/>
      <c r="J46" s="224"/>
      <c r="K46" s="228"/>
      <c r="L46" s="224"/>
      <c r="M46" s="89"/>
      <c r="N46" s="117"/>
      <c r="O46" s="675"/>
      <c r="P46" s="676"/>
      <c r="Q46" s="117"/>
      <c r="R46" s="675"/>
      <c r="S46" s="676"/>
      <c r="T46" s="500"/>
      <c r="U46" s="186"/>
      <c r="V46" s="186"/>
      <c r="W46" s="36"/>
      <c r="X46" s="36"/>
      <c r="Y46" s="36"/>
      <c r="Z46" s="36"/>
      <c r="AA46" s="36"/>
      <c r="AB46" s="36"/>
    </row>
    <row r="47" spans="1:28" ht="16.5" thickBot="1">
      <c r="A47" s="83" t="s">
        <v>127</v>
      </c>
      <c r="B47" s="188" t="s">
        <v>48</v>
      </c>
      <c r="C47" s="229">
        <v>1</v>
      </c>
      <c r="D47" s="234"/>
      <c r="E47" s="191"/>
      <c r="F47" s="192"/>
      <c r="G47" s="526">
        <v>3.5</v>
      </c>
      <c r="H47" s="421">
        <f t="shared" si="2"/>
        <v>105</v>
      </c>
      <c r="I47" s="235">
        <f>J47+K47+L47</f>
        <v>6</v>
      </c>
      <c r="J47" s="235">
        <v>4</v>
      </c>
      <c r="K47" s="236"/>
      <c r="L47" s="235">
        <v>2</v>
      </c>
      <c r="M47" s="237">
        <f>H47-I47</f>
        <v>99</v>
      </c>
      <c r="N47" s="122" t="s">
        <v>195</v>
      </c>
      <c r="O47" s="677"/>
      <c r="P47" s="678"/>
      <c r="Q47" s="122"/>
      <c r="R47" s="677"/>
      <c r="S47" s="678"/>
      <c r="T47" s="122"/>
      <c r="U47" s="193"/>
      <c r="V47" s="193"/>
      <c r="W47" s="36">
        <v>1</v>
      </c>
      <c r="X47" s="36"/>
      <c r="Y47" s="36"/>
      <c r="Z47" s="36"/>
      <c r="AA47" s="36"/>
      <c r="AB47" s="36"/>
    </row>
    <row r="48" spans="1:22" ht="16.5" thickBot="1">
      <c r="A48" s="845" t="s">
        <v>111</v>
      </c>
      <c r="B48" s="846"/>
      <c r="C48" s="846"/>
      <c r="D48" s="846"/>
      <c r="E48" s="846"/>
      <c r="F48" s="846"/>
      <c r="G48" s="238">
        <f>G28+G31+G34+G35+G38+G42+G45</f>
        <v>51</v>
      </c>
      <c r="H48" s="239">
        <f t="shared" si="2"/>
        <v>1530</v>
      </c>
      <c r="I48" s="240"/>
      <c r="J48" s="240"/>
      <c r="K48" s="240"/>
      <c r="L48" s="240"/>
      <c r="M48" s="241"/>
      <c r="N48" s="242"/>
      <c r="O48" s="698"/>
      <c r="P48" s="699"/>
      <c r="Q48" s="242"/>
      <c r="R48" s="698"/>
      <c r="S48" s="699"/>
      <c r="T48" s="243"/>
      <c r="U48" s="244"/>
      <c r="V48" s="244"/>
    </row>
    <row r="49" spans="1:22" ht="16.5" thickBot="1">
      <c r="A49" s="715" t="s">
        <v>59</v>
      </c>
      <c r="B49" s="716"/>
      <c r="C49" s="155"/>
      <c r="D49" s="155"/>
      <c r="E49" s="155"/>
      <c r="F49" s="245"/>
      <c r="G49" s="246">
        <f>G29+G32+G36+G39+G43+G46</f>
        <v>22</v>
      </c>
      <c r="H49" s="247">
        <f t="shared" si="2"/>
        <v>660</v>
      </c>
      <c r="I49" s="248"/>
      <c r="J49" s="248"/>
      <c r="K49" s="248"/>
      <c r="L49" s="248"/>
      <c r="M49" s="249"/>
      <c r="N49" s="503"/>
      <c r="O49" s="698"/>
      <c r="P49" s="699"/>
      <c r="Q49" s="503"/>
      <c r="R49" s="698"/>
      <c r="S49" s="699"/>
      <c r="T49" s="243"/>
      <c r="U49" s="244"/>
      <c r="V49" s="244"/>
    </row>
    <row r="50" spans="1:22" ht="16.5" thickBot="1">
      <c r="A50" s="773" t="s">
        <v>48</v>
      </c>
      <c r="B50" s="774"/>
      <c r="C50" s="250"/>
      <c r="D50" s="164"/>
      <c r="E50" s="164"/>
      <c r="F50" s="251"/>
      <c r="G50" s="252">
        <f>G47+G44+G41+G40+G37+G34+G33+G30</f>
        <v>29</v>
      </c>
      <c r="H50" s="253">
        <f aca="true" t="shared" si="3" ref="H50:M50">H47+H44+H41+H40+H37+H34+H33+H30</f>
        <v>870</v>
      </c>
      <c r="I50" s="253">
        <f t="shared" si="3"/>
        <v>72</v>
      </c>
      <c r="J50" s="253">
        <f t="shared" si="3"/>
        <v>48</v>
      </c>
      <c r="K50" s="253">
        <f t="shared" si="3"/>
        <v>8</v>
      </c>
      <c r="L50" s="253">
        <f t="shared" si="3"/>
        <v>16</v>
      </c>
      <c r="M50" s="253">
        <f t="shared" si="3"/>
        <v>798</v>
      </c>
      <c r="N50" s="243" t="s">
        <v>197</v>
      </c>
      <c r="O50" s="698" t="s">
        <v>198</v>
      </c>
      <c r="P50" s="699"/>
      <c r="Q50" s="243"/>
      <c r="R50" s="698"/>
      <c r="S50" s="699"/>
      <c r="T50" s="243"/>
      <c r="U50" s="244"/>
      <c r="V50" s="244"/>
    </row>
    <row r="51" spans="1:22" ht="1.5" customHeight="1" thickBot="1">
      <c r="A51" s="254"/>
      <c r="B51" s="32"/>
      <c r="C51" s="32"/>
      <c r="D51" s="32"/>
      <c r="E51" s="32"/>
      <c r="F51" s="32"/>
      <c r="N51" s="32"/>
      <c r="O51" s="32"/>
      <c r="P51" s="32"/>
      <c r="Q51" s="32"/>
      <c r="R51" s="32"/>
      <c r="S51" s="32"/>
      <c r="T51" s="32"/>
      <c r="U51" s="32"/>
      <c r="V51" s="255"/>
    </row>
    <row r="52" spans="1:22" ht="15.75" customHeight="1" thickBot="1">
      <c r="A52" s="833" t="s">
        <v>120</v>
      </c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35"/>
    </row>
    <row r="53" spans="1:25" ht="15.75">
      <c r="A53" s="256" t="s">
        <v>128</v>
      </c>
      <c r="B53" s="257" t="s">
        <v>35</v>
      </c>
      <c r="C53" s="258"/>
      <c r="D53" s="174"/>
      <c r="E53" s="259"/>
      <c r="F53" s="260"/>
      <c r="G53" s="535">
        <f>SUM(G54:G56)</f>
        <v>6</v>
      </c>
      <c r="H53" s="261">
        <f aca="true" t="shared" si="4" ref="H53:H104">G53*30</f>
        <v>180</v>
      </c>
      <c r="I53" s="54"/>
      <c r="J53" s="56"/>
      <c r="K53" s="54"/>
      <c r="L53" s="54"/>
      <c r="M53" s="502"/>
      <c r="N53" s="177"/>
      <c r="O53" s="702"/>
      <c r="P53" s="703"/>
      <c r="Q53" s="178"/>
      <c r="R53" s="702"/>
      <c r="S53" s="703"/>
      <c r="T53" s="177"/>
      <c r="U53" s="262"/>
      <c r="V53" s="262"/>
      <c r="X53" s="461" t="s">
        <v>264</v>
      </c>
      <c r="Y53" s="487">
        <f>SUMIF(W$53:W$107,1,G$53:G$107)</f>
        <v>8.5</v>
      </c>
    </row>
    <row r="54" spans="1:25" ht="15.75">
      <c r="A54" s="180"/>
      <c r="B54" s="263" t="s">
        <v>47</v>
      </c>
      <c r="C54" s="182"/>
      <c r="D54" s="183"/>
      <c r="E54" s="109"/>
      <c r="F54" s="114"/>
      <c r="G54" s="85">
        <v>1.5</v>
      </c>
      <c r="H54" s="115">
        <f t="shared" si="4"/>
        <v>45</v>
      </c>
      <c r="I54" s="224"/>
      <c r="J54" s="56"/>
      <c r="K54" s="224"/>
      <c r="L54" s="224"/>
      <c r="M54" s="502"/>
      <c r="N54" s="117"/>
      <c r="O54" s="675"/>
      <c r="P54" s="676"/>
      <c r="Q54" s="500"/>
      <c r="R54" s="675"/>
      <c r="S54" s="676"/>
      <c r="T54" s="117"/>
      <c r="U54" s="497"/>
      <c r="V54" s="497"/>
      <c r="X54" s="461" t="s">
        <v>265</v>
      </c>
      <c r="Y54" s="487">
        <f>SUMIF(W$53:W$107,2,G$53:G$107)</f>
        <v>34</v>
      </c>
    </row>
    <row r="55" spans="1:25" ht="15.75">
      <c r="A55" s="264" t="s">
        <v>163</v>
      </c>
      <c r="B55" s="265" t="s">
        <v>48</v>
      </c>
      <c r="C55" s="266">
        <v>3</v>
      </c>
      <c r="D55" s="267"/>
      <c r="E55" s="109"/>
      <c r="F55" s="268"/>
      <c r="G55" s="534">
        <v>3</v>
      </c>
      <c r="H55" s="115">
        <f t="shared" si="4"/>
        <v>90</v>
      </c>
      <c r="I55" s="285">
        <f>J55+K55+L55</f>
        <v>6</v>
      </c>
      <c r="J55" s="283">
        <v>4</v>
      </c>
      <c r="K55" s="282"/>
      <c r="L55" s="282">
        <v>2</v>
      </c>
      <c r="M55" s="502">
        <f>H55-I55</f>
        <v>84</v>
      </c>
      <c r="N55" s="117"/>
      <c r="O55" s="675"/>
      <c r="P55" s="676"/>
      <c r="Q55" s="500" t="s">
        <v>195</v>
      </c>
      <c r="R55" s="675"/>
      <c r="S55" s="676"/>
      <c r="T55" s="117"/>
      <c r="U55" s="497"/>
      <c r="V55" s="497"/>
      <c r="W55" s="32">
        <v>2</v>
      </c>
      <c r="X55" s="461" t="s">
        <v>266</v>
      </c>
      <c r="Y55" s="487">
        <f>SUMIF(W$53:W$107,3,G$53:G$107)</f>
        <v>30</v>
      </c>
    </row>
    <row r="56" spans="1:25" ht="16.5" thickBot="1">
      <c r="A56" s="264" t="s">
        <v>164</v>
      </c>
      <c r="B56" s="269" t="s">
        <v>39</v>
      </c>
      <c r="C56" s="220"/>
      <c r="D56" s="190"/>
      <c r="E56" s="270"/>
      <c r="F56" s="271">
        <v>4</v>
      </c>
      <c r="G56" s="526">
        <v>1.5</v>
      </c>
      <c r="H56" s="119">
        <f t="shared" si="4"/>
        <v>45</v>
      </c>
      <c r="I56" s="285">
        <f>J56+K56+L56</f>
        <v>4</v>
      </c>
      <c r="J56" s="272"/>
      <c r="K56" s="235"/>
      <c r="L56" s="273" t="s">
        <v>199</v>
      </c>
      <c r="M56" s="499">
        <f>H56-I56</f>
        <v>41</v>
      </c>
      <c r="N56" s="122"/>
      <c r="O56" s="677"/>
      <c r="P56" s="678"/>
      <c r="Q56" s="123"/>
      <c r="R56" s="677" t="s">
        <v>114</v>
      </c>
      <c r="S56" s="678"/>
      <c r="T56" s="343"/>
      <c r="U56" s="483"/>
      <c r="V56" s="483"/>
      <c r="W56" s="32">
        <v>2</v>
      </c>
      <c r="X56" s="461"/>
      <c r="Y56" s="487">
        <f>SUM(Y53:Y55)</f>
        <v>72.5</v>
      </c>
    </row>
    <row r="57" spans="1:81" s="129" customFormat="1" ht="32.25" thickBot="1">
      <c r="A57" s="536" t="s">
        <v>129</v>
      </c>
      <c r="B57" s="537" t="s">
        <v>53</v>
      </c>
      <c r="C57" s="538"/>
      <c r="D57" s="539"/>
      <c r="E57" s="167"/>
      <c r="F57" s="540"/>
      <c r="G57" s="541">
        <v>5.5</v>
      </c>
      <c r="H57" s="542">
        <f t="shared" si="4"/>
        <v>165</v>
      </c>
      <c r="I57" s="285"/>
      <c r="J57" s="543"/>
      <c r="K57" s="166"/>
      <c r="L57" s="166"/>
      <c r="M57" s="501"/>
      <c r="N57" s="544"/>
      <c r="O57" s="717"/>
      <c r="P57" s="718"/>
      <c r="Q57" s="359"/>
      <c r="R57" s="717"/>
      <c r="S57" s="720"/>
      <c r="T57" s="497"/>
      <c r="U57" s="497"/>
      <c r="V57" s="497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</row>
    <row r="58" spans="1:81" s="129" customFormat="1" ht="16.5" thickBot="1">
      <c r="A58" s="297"/>
      <c r="B58" s="263" t="s">
        <v>47</v>
      </c>
      <c r="C58" s="545"/>
      <c r="D58" s="354"/>
      <c r="E58" s="300"/>
      <c r="F58" s="301"/>
      <c r="G58" s="546">
        <v>1</v>
      </c>
      <c r="H58" s="542">
        <f t="shared" si="4"/>
        <v>30</v>
      </c>
      <c r="I58" s="381"/>
      <c r="J58" s="304"/>
      <c r="K58" s="303"/>
      <c r="L58" s="303"/>
      <c r="M58" s="547"/>
      <c r="N58" s="307"/>
      <c r="O58" s="548"/>
      <c r="P58" s="549"/>
      <c r="Q58" s="306"/>
      <c r="R58" s="548"/>
      <c r="S58" s="550"/>
      <c r="T58" s="497"/>
      <c r="U58" s="497"/>
      <c r="V58" s="497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</row>
    <row r="59" spans="1:81" s="129" customFormat="1" ht="16.5" thickBot="1">
      <c r="A59" s="536" t="s">
        <v>253</v>
      </c>
      <c r="B59" s="265" t="s">
        <v>48</v>
      </c>
      <c r="C59" s="545" t="s">
        <v>240</v>
      </c>
      <c r="D59" s="354"/>
      <c r="E59" s="300"/>
      <c r="F59" s="301"/>
      <c r="G59" s="546">
        <v>4.5</v>
      </c>
      <c r="H59" s="542">
        <f t="shared" si="4"/>
        <v>135</v>
      </c>
      <c r="I59" s="381">
        <v>8</v>
      </c>
      <c r="J59" s="304">
        <v>8</v>
      </c>
      <c r="K59" s="303"/>
      <c r="L59" s="303"/>
      <c r="M59" s="547">
        <f>H59-I59</f>
        <v>127</v>
      </c>
      <c r="N59" s="307"/>
      <c r="O59" s="548"/>
      <c r="P59" s="549"/>
      <c r="Q59" s="306"/>
      <c r="R59" s="548"/>
      <c r="S59" s="550"/>
      <c r="T59" s="497"/>
      <c r="U59" s="497" t="s">
        <v>234</v>
      </c>
      <c r="V59" s="497"/>
      <c r="W59" s="128">
        <v>3</v>
      </c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</row>
    <row r="60" spans="1:22" ht="15.75">
      <c r="A60" s="78" t="s">
        <v>130</v>
      </c>
      <c r="B60" s="39" t="s">
        <v>24</v>
      </c>
      <c r="C60" s="275"/>
      <c r="D60" s="276"/>
      <c r="E60" s="277"/>
      <c r="F60" s="278"/>
      <c r="G60" s="527">
        <f>SUM(G61:G63)</f>
        <v>10</v>
      </c>
      <c r="H60" s="279">
        <f t="shared" si="4"/>
        <v>300</v>
      </c>
      <c r="I60" s="276"/>
      <c r="J60" s="280"/>
      <c r="K60" s="276"/>
      <c r="L60" s="276"/>
      <c r="M60" s="281"/>
      <c r="N60" s="199"/>
      <c r="O60" s="685"/>
      <c r="P60" s="686"/>
      <c r="Q60" s="218"/>
      <c r="R60" s="685"/>
      <c r="S60" s="719"/>
      <c r="T60" s="497"/>
      <c r="U60" s="497"/>
      <c r="V60" s="497"/>
    </row>
    <row r="61" spans="1:22" ht="15.75">
      <c r="A61" s="180"/>
      <c r="B61" s="81" t="s">
        <v>47</v>
      </c>
      <c r="C61" s="203"/>
      <c r="D61" s="183"/>
      <c r="E61" s="109"/>
      <c r="F61" s="114"/>
      <c r="G61" s="85">
        <v>2.5</v>
      </c>
      <c r="H61" s="115">
        <f t="shared" si="4"/>
        <v>75</v>
      </c>
      <c r="I61" s="282"/>
      <c r="J61" s="283"/>
      <c r="K61" s="282"/>
      <c r="L61" s="282"/>
      <c r="M61" s="502"/>
      <c r="N61" s="117"/>
      <c r="O61" s="675"/>
      <c r="P61" s="676"/>
      <c r="Q61" s="500"/>
      <c r="R61" s="675"/>
      <c r="S61" s="676"/>
      <c r="T61" s="117"/>
      <c r="U61" s="497"/>
      <c r="V61" s="497"/>
    </row>
    <row r="62" spans="1:23" ht="15.75">
      <c r="A62" s="264" t="s">
        <v>181</v>
      </c>
      <c r="B62" s="284" t="s">
        <v>48</v>
      </c>
      <c r="C62" s="266">
        <v>2</v>
      </c>
      <c r="D62" s="267"/>
      <c r="E62" s="109"/>
      <c r="F62" s="268"/>
      <c r="G62" s="534">
        <v>6.5</v>
      </c>
      <c r="H62" s="115">
        <f t="shared" si="4"/>
        <v>195</v>
      </c>
      <c r="I62" s="285">
        <f>J62+K62+L62</f>
        <v>10</v>
      </c>
      <c r="J62" s="283">
        <v>8</v>
      </c>
      <c r="K62" s="282"/>
      <c r="L62" s="282">
        <v>2</v>
      </c>
      <c r="M62" s="502">
        <f>H62-I62</f>
        <v>185</v>
      </c>
      <c r="N62" s="117"/>
      <c r="O62" s="675" t="s">
        <v>193</v>
      </c>
      <c r="P62" s="676"/>
      <c r="Q62" s="500"/>
      <c r="R62" s="675"/>
      <c r="S62" s="676"/>
      <c r="T62" s="117"/>
      <c r="U62" s="497"/>
      <c r="V62" s="497"/>
      <c r="W62" s="32">
        <v>1</v>
      </c>
    </row>
    <row r="63" spans="1:23" ht="32.25" customHeight="1" thickBot="1">
      <c r="A63" s="264" t="s">
        <v>182</v>
      </c>
      <c r="B63" s="286" t="s">
        <v>40</v>
      </c>
      <c r="C63" s="220"/>
      <c r="D63" s="190"/>
      <c r="E63" s="270"/>
      <c r="F63" s="271">
        <v>3</v>
      </c>
      <c r="G63" s="526">
        <v>1</v>
      </c>
      <c r="H63" s="119">
        <f t="shared" si="4"/>
        <v>30</v>
      </c>
      <c r="I63" s="285">
        <f>J63+K63+L63</f>
        <v>4</v>
      </c>
      <c r="J63" s="272"/>
      <c r="K63" s="235"/>
      <c r="L63" s="273" t="s">
        <v>199</v>
      </c>
      <c r="M63" s="499">
        <f>H63-I63</f>
        <v>26</v>
      </c>
      <c r="N63" s="122"/>
      <c r="O63" s="677"/>
      <c r="P63" s="678"/>
      <c r="Q63" s="123" t="s">
        <v>114</v>
      </c>
      <c r="R63" s="677"/>
      <c r="S63" s="678"/>
      <c r="T63" s="122"/>
      <c r="U63" s="274"/>
      <c r="V63" s="274"/>
      <c r="W63" s="32">
        <v>2</v>
      </c>
    </row>
    <row r="64" spans="1:22" ht="31.5">
      <c r="A64" s="78" t="s">
        <v>131</v>
      </c>
      <c r="B64" s="39" t="s">
        <v>32</v>
      </c>
      <c r="C64" s="216"/>
      <c r="D64" s="217"/>
      <c r="E64" s="277"/>
      <c r="F64" s="287"/>
      <c r="G64" s="330">
        <f>G65+G66</f>
        <v>3.5</v>
      </c>
      <c r="H64" s="279">
        <f t="shared" si="4"/>
        <v>105</v>
      </c>
      <c r="I64" s="276"/>
      <c r="J64" s="280"/>
      <c r="K64" s="276"/>
      <c r="L64" s="276"/>
      <c r="M64" s="281"/>
      <c r="N64" s="199"/>
      <c r="O64" s="685"/>
      <c r="P64" s="686"/>
      <c r="Q64" s="218"/>
      <c r="R64" s="685"/>
      <c r="S64" s="686"/>
      <c r="T64" s="288"/>
      <c r="U64" s="262"/>
      <c r="V64" s="262"/>
    </row>
    <row r="65" spans="1:22" ht="15.75">
      <c r="A65" s="180"/>
      <c r="B65" s="81" t="s">
        <v>47</v>
      </c>
      <c r="C65" s="182"/>
      <c r="D65" s="183"/>
      <c r="E65" s="109"/>
      <c r="F65" s="114"/>
      <c r="G65" s="85">
        <v>1</v>
      </c>
      <c r="H65" s="115">
        <f t="shared" si="4"/>
        <v>30</v>
      </c>
      <c r="I65" s="282"/>
      <c r="J65" s="283"/>
      <c r="K65" s="282"/>
      <c r="L65" s="282"/>
      <c r="M65" s="502"/>
      <c r="N65" s="117"/>
      <c r="O65" s="675"/>
      <c r="P65" s="676"/>
      <c r="Q65" s="500"/>
      <c r="R65" s="675"/>
      <c r="S65" s="676"/>
      <c r="T65" s="130"/>
      <c r="U65" s="497"/>
      <c r="V65" s="497"/>
    </row>
    <row r="66" spans="1:23" ht="16.5" thickBot="1">
      <c r="A66" s="289" t="s">
        <v>133</v>
      </c>
      <c r="B66" s="88" t="s">
        <v>48</v>
      </c>
      <c r="C66" s="290">
        <v>4</v>
      </c>
      <c r="D66" s="291"/>
      <c r="E66" s="270"/>
      <c r="F66" s="118"/>
      <c r="G66" s="531">
        <v>2.5</v>
      </c>
      <c r="H66" s="119">
        <f t="shared" si="4"/>
        <v>75</v>
      </c>
      <c r="I66" s="121">
        <f>J66+K66+L66</f>
        <v>4</v>
      </c>
      <c r="J66" s="272">
        <v>4</v>
      </c>
      <c r="K66" s="235"/>
      <c r="L66" s="235"/>
      <c r="M66" s="499">
        <f>H66-I66</f>
        <v>71</v>
      </c>
      <c r="N66" s="122"/>
      <c r="O66" s="677"/>
      <c r="P66" s="678"/>
      <c r="Q66" s="123"/>
      <c r="R66" s="677" t="s">
        <v>114</v>
      </c>
      <c r="S66" s="678"/>
      <c r="T66" s="131"/>
      <c r="U66" s="274"/>
      <c r="V66" s="274"/>
      <c r="W66" s="32">
        <v>2</v>
      </c>
    </row>
    <row r="67" spans="1:23" ht="17.25" thickBot="1">
      <c r="A67" s="78" t="s">
        <v>132</v>
      </c>
      <c r="B67" s="39" t="s">
        <v>31</v>
      </c>
      <c r="C67" s="195"/>
      <c r="D67" s="227">
        <v>4</v>
      </c>
      <c r="E67" s="277"/>
      <c r="F67" s="292"/>
      <c r="G67" s="551">
        <v>3.5</v>
      </c>
      <c r="H67" s="279">
        <f t="shared" si="4"/>
        <v>105</v>
      </c>
      <c r="I67" s="121">
        <f>J67+K67+L67</f>
        <v>4</v>
      </c>
      <c r="J67" s="272">
        <v>4</v>
      </c>
      <c r="K67" s="235"/>
      <c r="L67" s="235"/>
      <c r="M67" s="499">
        <f>H67-I67</f>
        <v>101</v>
      </c>
      <c r="N67" s="199"/>
      <c r="O67" s="717"/>
      <c r="P67" s="718"/>
      <c r="R67" s="717" t="s">
        <v>114</v>
      </c>
      <c r="S67" s="718"/>
      <c r="T67" s="294"/>
      <c r="U67" s="295"/>
      <c r="V67" s="295"/>
      <c r="W67" s="32">
        <v>2</v>
      </c>
    </row>
    <row r="68" spans="1:22" ht="16.5">
      <c r="A68" s="78" t="s">
        <v>134</v>
      </c>
      <c r="B68" s="39" t="s">
        <v>26</v>
      </c>
      <c r="C68" s="195"/>
      <c r="D68" s="196"/>
      <c r="E68" s="277"/>
      <c r="F68" s="292"/>
      <c r="G68" s="552">
        <v>3.5</v>
      </c>
      <c r="H68" s="279">
        <f t="shared" si="4"/>
        <v>105</v>
      </c>
      <c r="I68" s="40"/>
      <c r="J68" s="42"/>
      <c r="K68" s="40"/>
      <c r="L68" s="40"/>
      <c r="M68" s="281"/>
      <c r="N68" s="199"/>
      <c r="O68" s="685"/>
      <c r="P68" s="686"/>
      <c r="Q68" s="218"/>
      <c r="R68" s="685"/>
      <c r="S68" s="686"/>
      <c r="T68" s="288"/>
      <c r="U68" s="262"/>
      <c r="V68" s="262"/>
    </row>
    <row r="69" spans="1:22" ht="15.75">
      <c r="A69" s="180"/>
      <c r="B69" s="81" t="s">
        <v>47</v>
      </c>
      <c r="C69" s="203"/>
      <c r="D69" s="183"/>
      <c r="E69" s="109"/>
      <c r="F69" s="114"/>
      <c r="G69" s="85">
        <v>1</v>
      </c>
      <c r="H69" s="115">
        <f t="shared" si="4"/>
        <v>30</v>
      </c>
      <c r="I69" s="224"/>
      <c r="J69" s="56"/>
      <c r="K69" s="224"/>
      <c r="L69" s="224"/>
      <c r="M69" s="502"/>
      <c r="N69" s="117"/>
      <c r="O69" s="675"/>
      <c r="P69" s="676"/>
      <c r="Q69" s="500"/>
      <c r="R69" s="675"/>
      <c r="S69" s="676"/>
      <c r="T69" s="130"/>
      <c r="U69" s="497"/>
      <c r="V69" s="497"/>
    </row>
    <row r="70" spans="1:23" ht="16.5" thickBot="1">
      <c r="A70" s="289" t="s">
        <v>183</v>
      </c>
      <c r="B70" s="88" t="s">
        <v>48</v>
      </c>
      <c r="C70" s="290">
        <v>4</v>
      </c>
      <c r="D70" s="296"/>
      <c r="E70" s="270"/>
      <c r="F70" s="118"/>
      <c r="G70" s="531">
        <v>2.5</v>
      </c>
      <c r="H70" s="119">
        <f t="shared" si="4"/>
        <v>75</v>
      </c>
      <c r="I70" s="121">
        <f>L70+K70+J70</f>
        <v>4</v>
      </c>
      <c r="J70" s="272">
        <v>4</v>
      </c>
      <c r="K70" s="235"/>
      <c r="L70" s="235"/>
      <c r="M70" s="499">
        <f>H70-I70</f>
        <v>71</v>
      </c>
      <c r="N70" s="122"/>
      <c r="O70" s="677"/>
      <c r="P70" s="678"/>
      <c r="Q70" s="123"/>
      <c r="R70" s="677" t="s">
        <v>114</v>
      </c>
      <c r="S70" s="678"/>
      <c r="T70" s="131"/>
      <c r="U70" s="274"/>
      <c r="V70" s="274"/>
      <c r="W70" s="32">
        <v>2</v>
      </c>
    </row>
    <row r="71" spans="1:22" ht="15.75">
      <c r="A71" s="297" t="s">
        <v>135</v>
      </c>
      <c r="B71" s="90" t="s">
        <v>63</v>
      </c>
      <c r="C71" s="298"/>
      <c r="D71" s="299"/>
      <c r="E71" s="300"/>
      <c r="F71" s="301"/>
      <c r="G71" s="553">
        <f>G72+G73</f>
        <v>3</v>
      </c>
      <c r="H71" s="302">
        <f t="shared" si="4"/>
        <v>90</v>
      </c>
      <c r="I71" s="303"/>
      <c r="J71" s="304"/>
      <c r="K71" s="303"/>
      <c r="L71" s="303"/>
      <c r="M71" s="305"/>
      <c r="N71" s="306"/>
      <c r="O71" s="685"/>
      <c r="P71" s="686"/>
      <c r="Q71" s="307"/>
      <c r="R71" s="685"/>
      <c r="S71" s="686"/>
      <c r="T71" s="170"/>
      <c r="U71" s="262"/>
      <c r="V71" s="262"/>
    </row>
    <row r="72" spans="1:22" ht="15.75">
      <c r="A72" s="180"/>
      <c r="B72" s="181" t="s">
        <v>47</v>
      </c>
      <c r="C72" s="266"/>
      <c r="D72" s="308"/>
      <c r="E72" s="109"/>
      <c r="F72" s="268"/>
      <c r="G72" s="554">
        <v>0.5</v>
      </c>
      <c r="H72" s="115">
        <f t="shared" si="4"/>
        <v>15</v>
      </c>
      <c r="I72" s="282"/>
      <c r="J72" s="309"/>
      <c r="K72" s="282"/>
      <c r="L72" s="282"/>
      <c r="M72" s="310"/>
      <c r="N72" s="500"/>
      <c r="O72" s="675"/>
      <c r="P72" s="676"/>
      <c r="Q72" s="117"/>
      <c r="R72" s="675"/>
      <c r="S72" s="676"/>
      <c r="T72" s="130"/>
      <c r="U72" s="497"/>
      <c r="V72" s="497"/>
    </row>
    <row r="73" spans="1:23" ht="16.5" thickBot="1">
      <c r="A73" s="311" t="s">
        <v>209</v>
      </c>
      <c r="B73" s="312" t="s">
        <v>48</v>
      </c>
      <c r="C73" s="313">
        <v>3</v>
      </c>
      <c r="D73" s="314"/>
      <c r="E73" s="315"/>
      <c r="F73" s="316"/>
      <c r="G73" s="555">
        <v>2.5</v>
      </c>
      <c r="H73" s="317">
        <f>G73*30</f>
        <v>75</v>
      </c>
      <c r="I73" s="240">
        <f>J73+K73+L73</f>
        <v>4</v>
      </c>
      <c r="J73" s="272">
        <v>4</v>
      </c>
      <c r="K73" s="318"/>
      <c r="L73" s="318"/>
      <c r="M73" s="241">
        <f>H73-I73</f>
        <v>71</v>
      </c>
      <c r="N73" s="178"/>
      <c r="O73" s="677"/>
      <c r="P73" s="678"/>
      <c r="Q73" s="319" t="s">
        <v>114</v>
      </c>
      <c r="R73" s="677"/>
      <c r="S73" s="678"/>
      <c r="T73" s="320"/>
      <c r="U73" s="497"/>
      <c r="V73" s="497"/>
      <c r="W73" s="32">
        <v>2</v>
      </c>
    </row>
    <row r="74" spans="1:22" ht="15.75">
      <c r="A74" s="78" t="s">
        <v>136</v>
      </c>
      <c r="B74" s="87" t="s">
        <v>25</v>
      </c>
      <c r="C74" s="321"/>
      <c r="D74" s="40"/>
      <c r="E74" s="277"/>
      <c r="F74" s="322"/>
      <c r="G74" s="330">
        <f>G75+G76</f>
        <v>7</v>
      </c>
      <c r="H74" s="279">
        <f t="shared" si="4"/>
        <v>210</v>
      </c>
      <c r="I74" s="40"/>
      <c r="J74" s="42"/>
      <c r="K74" s="40"/>
      <c r="L74" s="40"/>
      <c r="M74" s="281"/>
      <c r="N74" s="199"/>
      <c r="O74" s="685"/>
      <c r="P74" s="686"/>
      <c r="Q74" s="218"/>
      <c r="R74" s="675"/>
      <c r="S74" s="676"/>
      <c r="T74" s="323"/>
      <c r="U74" s="497"/>
      <c r="V74" s="497"/>
    </row>
    <row r="75" spans="1:22" ht="15.75">
      <c r="A75" s="180"/>
      <c r="B75" s="81" t="s">
        <v>47</v>
      </c>
      <c r="C75" s="203"/>
      <c r="D75" s="183"/>
      <c r="E75" s="109"/>
      <c r="F75" s="114"/>
      <c r="G75" s="85">
        <v>2</v>
      </c>
      <c r="H75" s="115">
        <f t="shared" si="4"/>
        <v>60</v>
      </c>
      <c r="I75" s="224"/>
      <c r="J75" s="56"/>
      <c r="K75" s="224"/>
      <c r="L75" s="224"/>
      <c r="M75" s="502"/>
      <c r="N75" s="117"/>
      <c r="O75" s="675"/>
      <c r="P75" s="676"/>
      <c r="Q75" s="500"/>
      <c r="R75" s="675"/>
      <c r="S75" s="676"/>
      <c r="T75" s="130"/>
      <c r="U75" s="497"/>
      <c r="V75" s="497"/>
    </row>
    <row r="76" spans="1:23" ht="16.5" thickBot="1">
      <c r="A76" s="289" t="s">
        <v>184</v>
      </c>
      <c r="B76" s="88" t="s">
        <v>48</v>
      </c>
      <c r="C76" s="290">
        <v>5</v>
      </c>
      <c r="D76" s="296"/>
      <c r="E76" s="270"/>
      <c r="F76" s="118"/>
      <c r="G76" s="531">
        <v>5</v>
      </c>
      <c r="H76" s="119">
        <f t="shared" si="4"/>
        <v>150</v>
      </c>
      <c r="I76" s="121">
        <f>J76+K76+L76</f>
        <v>10</v>
      </c>
      <c r="J76" s="272">
        <v>8</v>
      </c>
      <c r="K76" s="235"/>
      <c r="L76" s="235">
        <v>2</v>
      </c>
      <c r="M76" s="499">
        <f>H76-I76</f>
        <v>140</v>
      </c>
      <c r="N76" s="122"/>
      <c r="O76" s="677"/>
      <c r="P76" s="678"/>
      <c r="Q76" s="123"/>
      <c r="R76" s="677"/>
      <c r="S76" s="678"/>
      <c r="T76" s="131" t="s">
        <v>193</v>
      </c>
      <c r="U76" s="274"/>
      <c r="V76" s="274"/>
      <c r="W76" s="32">
        <v>3</v>
      </c>
    </row>
    <row r="77" spans="1:22" ht="16.5" thickBot="1">
      <c r="A77" s="78" t="s">
        <v>185</v>
      </c>
      <c r="B77" s="87" t="s">
        <v>113</v>
      </c>
      <c r="C77" s="324"/>
      <c r="D77" s="277"/>
      <c r="E77" s="277"/>
      <c r="F77" s="79"/>
      <c r="G77" s="527">
        <v>4</v>
      </c>
      <c r="H77" s="279">
        <f>G77*30</f>
        <v>120</v>
      </c>
      <c r="I77" s="277"/>
      <c r="J77" s="277"/>
      <c r="K77" s="277"/>
      <c r="L77" s="277"/>
      <c r="M77" s="41"/>
      <c r="N77" s="199"/>
      <c r="O77" s="702"/>
      <c r="P77" s="703"/>
      <c r="Q77" s="178"/>
      <c r="R77" s="702"/>
      <c r="S77" s="703"/>
      <c r="T77" s="288"/>
      <c r="U77" s="262"/>
      <c r="V77" s="262"/>
    </row>
    <row r="78" spans="1:22" ht="15.75">
      <c r="A78" s="67"/>
      <c r="B78" s="325" t="s">
        <v>161</v>
      </c>
      <c r="C78" s="326"/>
      <c r="D78" s="259"/>
      <c r="E78" s="259"/>
      <c r="F78" s="70"/>
      <c r="G78" s="55">
        <v>2</v>
      </c>
      <c r="H78" s="279">
        <f>G78*30</f>
        <v>60</v>
      </c>
      <c r="I78" s="259"/>
      <c r="J78" s="259"/>
      <c r="K78" s="259"/>
      <c r="L78" s="259"/>
      <c r="M78" s="134"/>
      <c r="N78" s="177"/>
      <c r="O78" s="675"/>
      <c r="P78" s="676"/>
      <c r="Q78" s="178"/>
      <c r="R78" s="675"/>
      <c r="S78" s="676"/>
      <c r="T78" s="288"/>
      <c r="U78" s="497"/>
      <c r="V78" s="497"/>
    </row>
    <row r="79" spans="1:22" ht="20.25" customHeight="1">
      <c r="A79" s="180"/>
      <c r="B79" s="81" t="s">
        <v>162</v>
      </c>
      <c r="C79" s="182"/>
      <c r="D79" s="183"/>
      <c r="E79" s="109"/>
      <c r="F79" s="114"/>
      <c r="G79" s="55">
        <v>0.5</v>
      </c>
      <c r="H79" s="115">
        <f>G79*30</f>
        <v>15</v>
      </c>
      <c r="I79" s="54"/>
      <c r="J79" s="56"/>
      <c r="K79" s="54"/>
      <c r="L79" s="54"/>
      <c r="M79" s="116"/>
      <c r="N79" s="117"/>
      <c r="O79" s="675"/>
      <c r="P79" s="676"/>
      <c r="Q79" s="500"/>
      <c r="R79" s="675"/>
      <c r="S79" s="676"/>
      <c r="T79" s="130"/>
      <c r="U79" s="497"/>
      <c r="V79" s="497"/>
    </row>
    <row r="80" spans="1:23" ht="16.5" thickBot="1">
      <c r="A80" s="289" t="s">
        <v>186</v>
      </c>
      <c r="B80" s="88" t="s">
        <v>76</v>
      </c>
      <c r="C80" s="290">
        <v>5</v>
      </c>
      <c r="D80" s="291"/>
      <c r="E80" s="270"/>
      <c r="F80" s="118"/>
      <c r="G80" s="531">
        <v>1.5</v>
      </c>
      <c r="H80" s="119">
        <f>G80*30</f>
        <v>45</v>
      </c>
      <c r="I80" s="120">
        <f>J80+K80+L80</f>
        <v>4</v>
      </c>
      <c r="J80" s="120">
        <v>4</v>
      </c>
      <c r="K80" s="120"/>
      <c r="L80" s="121"/>
      <c r="M80" s="498">
        <f>H80-I80</f>
        <v>41</v>
      </c>
      <c r="N80" s="122"/>
      <c r="O80" s="677"/>
      <c r="P80" s="678"/>
      <c r="Q80" s="123"/>
      <c r="R80" s="677"/>
      <c r="S80" s="678"/>
      <c r="T80" s="131" t="s">
        <v>114</v>
      </c>
      <c r="U80" s="274"/>
      <c r="V80" s="274"/>
      <c r="W80" s="32">
        <v>3</v>
      </c>
    </row>
    <row r="81" spans="1:22" ht="15.75">
      <c r="A81" s="78" t="s">
        <v>137</v>
      </c>
      <c r="B81" s="87" t="s">
        <v>50</v>
      </c>
      <c r="C81" s="327"/>
      <c r="D81" s="328"/>
      <c r="E81" s="277"/>
      <c r="F81" s="329"/>
      <c r="G81" s="330">
        <f>G82+G83</f>
        <v>9</v>
      </c>
      <c r="H81" s="279">
        <f t="shared" si="4"/>
        <v>270</v>
      </c>
      <c r="I81" s="276"/>
      <c r="J81" s="280"/>
      <c r="K81" s="276"/>
      <c r="L81" s="276"/>
      <c r="M81" s="281"/>
      <c r="N81" s="199"/>
      <c r="O81" s="675"/>
      <c r="P81" s="676"/>
      <c r="Q81" s="218"/>
      <c r="R81" s="702"/>
      <c r="S81" s="703"/>
      <c r="T81" s="323"/>
      <c r="U81" s="262"/>
      <c r="V81" s="262"/>
    </row>
    <row r="82" spans="1:22" ht="15.75">
      <c r="A82" s="180"/>
      <c r="B82" s="81" t="s">
        <v>47</v>
      </c>
      <c r="C82" s="82"/>
      <c r="D82" s="224"/>
      <c r="E82" s="109"/>
      <c r="F82" s="331"/>
      <c r="G82" s="332">
        <v>5</v>
      </c>
      <c r="H82" s="115">
        <f t="shared" si="4"/>
        <v>150</v>
      </c>
      <c r="I82" s="282"/>
      <c r="J82" s="283"/>
      <c r="K82" s="282"/>
      <c r="L82" s="282"/>
      <c r="M82" s="502"/>
      <c r="N82" s="117"/>
      <c r="O82" s="675"/>
      <c r="P82" s="676"/>
      <c r="Q82" s="500"/>
      <c r="R82" s="675"/>
      <c r="S82" s="676"/>
      <c r="T82" s="130"/>
      <c r="U82" s="497"/>
      <c r="V82" s="497"/>
    </row>
    <row r="83" spans="1:23" ht="16.5" thickBot="1">
      <c r="A83" s="289" t="s">
        <v>138</v>
      </c>
      <c r="B83" s="333" t="s">
        <v>48</v>
      </c>
      <c r="C83" s="334" t="s">
        <v>240</v>
      </c>
      <c r="D83" s="335"/>
      <c r="E83" s="336"/>
      <c r="F83" s="337"/>
      <c r="G83" s="338">
        <v>4</v>
      </c>
      <c r="H83" s="339">
        <f t="shared" si="4"/>
        <v>120</v>
      </c>
      <c r="I83" s="340">
        <f>J83+K83+L83</f>
        <v>10</v>
      </c>
      <c r="J83" s="341">
        <v>8</v>
      </c>
      <c r="K83" s="335"/>
      <c r="L83" s="335">
        <v>2</v>
      </c>
      <c r="M83" s="342">
        <f>H83-I83</f>
        <v>110</v>
      </c>
      <c r="N83" s="343"/>
      <c r="O83" s="677"/>
      <c r="P83" s="678"/>
      <c r="Q83" s="123"/>
      <c r="R83" s="677"/>
      <c r="S83" s="678"/>
      <c r="T83" s="131"/>
      <c r="U83" s="274" t="s">
        <v>193</v>
      </c>
      <c r="V83" s="274"/>
      <c r="W83" s="32">
        <v>3</v>
      </c>
    </row>
    <row r="84" spans="1:81" s="129" customFormat="1" ht="15.75">
      <c r="A84" s="78" t="s">
        <v>139</v>
      </c>
      <c r="B84" s="344" t="s">
        <v>43</v>
      </c>
      <c r="C84" s="321"/>
      <c r="D84" s="40"/>
      <c r="E84" s="277"/>
      <c r="F84" s="79"/>
      <c r="G84" s="330">
        <f>SUM(G85:G87)</f>
        <v>9.5</v>
      </c>
      <c r="H84" s="279">
        <f t="shared" si="4"/>
        <v>285</v>
      </c>
      <c r="I84" s="40"/>
      <c r="J84" s="42"/>
      <c r="K84" s="40"/>
      <c r="L84" s="40"/>
      <c r="M84" s="281"/>
      <c r="N84" s="199"/>
      <c r="O84" s="702"/>
      <c r="P84" s="703"/>
      <c r="Q84" s="178"/>
      <c r="R84" s="702"/>
      <c r="S84" s="703"/>
      <c r="T84" s="288"/>
      <c r="U84" s="262"/>
      <c r="V84" s="262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</row>
    <row r="85" spans="1:81" s="129" customFormat="1" ht="15.75">
      <c r="A85" s="180"/>
      <c r="B85" s="81" t="s">
        <v>47</v>
      </c>
      <c r="C85" s="82"/>
      <c r="D85" s="224"/>
      <c r="E85" s="109"/>
      <c r="F85" s="331"/>
      <c r="G85" s="332">
        <v>4</v>
      </c>
      <c r="H85" s="115">
        <f t="shared" si="4"/>
        <v>120</v>
      </c>
      <c r="I85" s="224"/>
      <c r="J85" s="504"/>
      <c r="K85" s="224"/>
      <c r="L85" s="224"/>
      <c r="M85" s="345"/>
      <c r="N85" s="117"/>
      <c r="O85" s="675"/>
      <c r="P85" s="676"/>
      <c r="Q85" s="500"/>
      <c r="R85" s="675"/>
      <c r="S85" s="676"/>
      <c r="T85" s="130"/>
      <c r="U85" s="497"/>
      <c r="V85" s="497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</row>
    <row r="86" spans="1:81" s="129" customFormat="1" ht="15.75">
      <c r="A86" s="264" t="s">
        <v>140</v>
      </c>
      <c r="B86" s="284" t="s">
        <v>48</v>
      </c>
      <c r="C86" s="346">
        <v>5</v>
      </c>
      <c r="D86" s="282"/>
      <c r="E86" s="109"/>
      <c r="F86" s="347"/>
      <c r="G86" s="528">
        <v>4.5</v>
      </c>
      <c r="H86" s="115">
        <f t="shared" si="4"/>
        <v>135</v>
      </c>
      <c r="I86" s="285">
        <f>J86+K86+L86</f>
        <v>10</v>
      </c>
      <c r="J86" s="309">
        <v>8</v>
      </c>
      <c r="K86" s="282"/>
      <c r="L86" s="282">
        <v>2</v>
      </c>
      <c r="M86" s="345">
        <f>H86-I86</f>
        <v>125</v>
      </c>
      <c r="N86" s="117"/>
      <c r="O86" s="675"/>
      <c r="P86" s="676"/>
      <c r="Q86" s="500"/>
      <c r="R86" s="675"/>
      <c r="S86" s="676"/>
      <c r="T86" s="130" t="s">
        <v>193</v>
      </c>
      <c r="U86" s="497"/>
      <c r="V86" s="497"/>
      <c r="W86" s="128">
        <v>3</v>
      </c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</row>
    <row r="87" spans="1:81" s="129" customFormat="1" ht="32.25" thickBot="1">
      <c r="A87" s="264" t="s">
        <v>187</v>
      </c>
      <c r="B87" s="556" t="s">
        <v>272</v>
      </c>
      <c r="C87" s="334"/>
      <c r="D87" s="335"/>
      <c r="E87" s="336"/>
      <c r="F87" s="557" t="s">
        <v>240</v>
      </c>
      <c r="G87" s="338">
        <v>1</v>
      </c>
      <c r="H87" s="339">
        <f t="shared" si="4"/>
        <v>30</v>
      </c>
      <c r="I87" s="285">
        <f>J87+K87+L87</f>
        <v>4</v>
      </c>
      <c r="J87" s="558"/>
      <c r="K87" s="335"/>
      <c r="L87" s="559" t="s">
        <v>199</v>
      </c>
      <c r="M87" s="560">
        <f>H87-I87</f>
        <v>26</v>
      </c>
      <c r="N87" s="343"/>
      <c r="O87" s="677"/>
      <c r="P87" s="678"/>
      <c r="Q87" s="123"/>
      <c r="R87" s="677"/>
      <c r="S87" s="678"/>
      <c r="T87" s="131"/>
      <c r="U87" s="274" t="s">
        <v>114</v>
      </c>
      <c r="V87" s="274"/>
      <c r="W87" s="128">
        <v>3</v>
      </c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</row>
    <row r="88" spans="1:22" ht="15.75">
      <c r="A88" s="78" t="s">
        <v>141</v>
      </c>
      <c r="B88" s="344" t="s">
        <v>34</v>
      </c>
      <c r="C88" s="321"/>
      <c r="D88" s="40"/>
      <c r="E88" s="277"/>
      <c r="F88" s="322"/>
      <c r="G88" s="330">
        <f>SUM(G89:G91)</f>
        <v>12</v>
      </c>
      <c r="H88" s="279">
        <f t="shared" si="4"/>
        <v>360</v>
      </c>
      <c r="I88" s="40"/>
      <c r="J88" s="42"/>
      <c r="K88" s="40"/>
      <c r="L88" s="40"/>
      <c r="M88" s="281"/>
      <c r="N88" s="199"/>
      <c r="O88" s="702"/>
      <c r="P88" s="703"/>
      <c r="Q88" s="178"/>
      <c r="R88" s="702"/>
      <c r="S88" s="703"/>
      <c r="T88" s="288"/>
      <c r="U88" s="262"/>
      <c r="V88" s="262"/>
    </row>
    <row r="89" spans="1:22" ht="15.75">
      <c r="A89" s="180"/>
      <c r="B89" s="81" t="s">
        <v>47</v>
      </c>
      <c r="C89" s="82"/>
      <c r="D89" s="224"/>
      <c r="E89" s="109"/>
      <c r="F89" s="331"/>
      <c r="G89" s="332">
        <v>4.5</v>
      </c>
      <c r="H89" s="115">
        <f t="shared" si="4"/>
        <v>135</v>
      </c>
      <c r="I89" s="224"/>
      <c r="J89" s="504"/>
      <c r="K89" s="224"/>
      <c r="L89" s="224"/>
      <c r="M89" s="345"/>
      <c r="N89" s="117"/>
      <c r="O89" s="675"/>
      <c r="P89" s="676"/>
      <c r="Q89" s="500"/>
      <c r="R89" s="675"/>
      <c r="S89" s="676"/>
      <c r="T89" s="130"/>
      <c r="U89" s="497"/>
      <c r="V89" s="497"/>
    </row>
    <row r="90" spans="1:23" ht="15.75">
      <c r="A90" s="264" t="s">
        <v>142</v>
      </c>
      <c r="B90" s="284" t="s">
        <v>48</v>
      </c>
      <c r="C90" s="346">
        <v>4</v>
      </c>
      <c r="D90" s="282"/>
      <c r="E90" s="109"/>
      <c r="F90" s="347"/>
      <c r="G90" s="528">
        <v>6.5</v>
      </c>
      <c r="H90" s="115">
        <f t="shared" si="4"/>
        <v>195</v>
      </c>
      <c r="I90" s="285">
        <f>J90+K90+L90</f>
        <v>10</v>
      </c>
      <c r="J90" s="309">
        <v>8</v>
      </c>
      <c r="K90" s="282"/>
      <c r="L90" s="282">
        <v>2</v>
      </c>
      <c r="M90" s="345">
        <f>H90-I90</f>
        <v>185</v>
      </c>
      <c r="N90" s="117"/>
      <c r="O90" s="675"/>
      <c r="P90" s="676"/>
      <c r="Q90" s="500"/>
      <c r="R90" s="675" t="s">
        <v>193</v>
      </c>
      <c r="S90" s="676"/>
      <c r="T90" s="130"/>
      <c r="U90" s="497"/>
      <c r="V90" s="497"/>
      <c r="W90" s="32">
        <v>2</v>
      </c>
    </row>
    <row r="91" spans="1:23" ht="16.5" thickBot="1">
      <c r="A91" s="264" t="s">
        <v>188</v>
      </c>
      <c r="B91" s="348" t="s">
        <v>41</v>
      </c>
      <c r="C91" s="349"/>
      <c r="D91" s="62"/>
      <c r="E91" s="270"/>
      <c r="F91" s="350">
        <v>5</v>
      </c>
      <c r="G91" s="86">
        <v>1</v>
      </c>
      <c r="H91" s="119">
        <f t="shared" si="4"/>
        <v>30</v>
      </c>
      <c r="I91" s="285">
        <f>J91+K91+L91</f>
        <v>4</v>
      </c>
      <c r="J91" s="351"/>
      <c r="K91" s="235"/>
      <c r="L91" s="273" t="s">
        <v>199</v>
      </c>
      <c r="M91" s="498">
        <f>H91-I91</f>
        <v>26</v>
      </c>
      <c r="N91" s="122"/>
      <c r="O91" s="677"/>
      <c r="P91" s="678"/>
      <c r="Q91" s="123"/>
      <c r="R91" s="677"/>
      <c r="S91" s="678"/>
      <c r="T91" s="131" t="s">
        <v>114</v>
      </c>
      <c r="U91" s="274"/>
      <c r="V91" s="274"/>
      <c r="W91" s="32">
        <v>3</v>
      </c>
    </row>
    <row r="92" spans="1:22" ht="15.75">
      <c r="A92" s="78" t="s">
        <v>143</v>
      </c>
      <c r="B92" s="39" t="s">
        <v>42</v>
      </c>
      <c r="C92" s="321"/>
      <c r="D92" s="40"/>
      <c r="E92" s="277"/>
      <c r="F92" s="352"/>
      <c r="G92" s="330">
        <f>G93+G94</f>
        <v>3</v>
      </c>
      <c r="H92" s="279">
        <f t="shared" si="4"/>
        <v>90</v>
      </c>
      <c r="I92" s="276"/>
      <c r="J92" s="280"/>
      <c r="K92" s="276"/>
      <c r="L92" s="276"/>
      <c r="M92" s="281"/>
      <c r="N92" s="199"/>
      <c r="O92" s="702"/>
      <c r="P92" s="703"/>
      <c r="Q92" s="178"/>
      <c r="R92" s="702"/>
      <c r="S92" s="703"/>
      <c r="T92" s="288"/>
      <c r="U92" s="262"/>
      <c r="V92" s="262"/>
    </row>
    <row r="93" spans="1:22" ht="15.75">
      <c r="A93" s="180"/>
      <c r="B93" s="81" t="s">
        <v>47</v>
      </c>
      <c r="C93" s="182"/>
      <c r="D93" s="183"/>
      <c r="E93" s="109"/>
      <c r="F93" s="114"/>
      <c r="G93" s="85">
        <v>1</v>
      </c>
      <c r="H93" s="115">
        <f t="shared" si="4"/>
        <v>30</v>
      </c>
      <c r="I93" s="282"/>
      <c r="J93" s="283"/>
      <c r="K93" s="282"/>
      <c r="L93" s="282"/>
      <c r="M93" s="502"/>
      <c r="N93" s="117"/>
      <c r="O93" s="675"/>
      <c r="P93" s="676"/>
      <c r="Q93" s="500"/>
      <c r="R93" s="675"/>
      <c r="S93" s="676"/>
      <c r="T93" s="130"/>
      <c r="U93" s="497"/>
      <c r="V93" s="497"/>
    </row>
    <row r="94" spans="1:23" ht="16.5" thickBot="1">
      <c r="A94" s="289" t="s">
        <v>144</v>
      </c>
      <c r="B94" s="88" t="s">
        <v>48</v>
      </c>
      <c r="C94" s="290"/>
      <c r="D94" s="296">
        <v>1</v>
      </c>
      <c r="E94" s="270"/>
      <c r="F94" s="118"/>
      <c r="G94" s="531">
        <v>2</v>
      </c>
      <c r="H94" s="119">
        <f t="shared" si="4"/>
        <v>60</v>
      </c>
      <c r="I94" s="235">
        <v>4</v>
      </c>
      <c r="J94" s="272">
        <v>4</v>
      </c>
      <c r="K94" s="235"/>
      <c r="L94" s="235"/>
      <c r="M94" s="499">
        <f>H94-I94</f>
        <v>56</v>
      </c>
      <c r="N94" s="122" t="s">
        <v>114</v>
      </c>
      <c r="O94" s="677"/>
      <c r="P94" s="678"/>
      <c r="Q94" s="123"/>
      <c r="R94" s="675"/>
      <c r="S94" s="676"/>
      <c r="T94" s="131"/>
      <c r="U94" s="274"/>
      <c r="V94" s="274"/>
      <c r="W94" s="32">
        <v>1</v>
      </c>
    </row>
    <row r="95" spans="1:22" ht="15.75">
      <c r="A95" s="78" t="s">
        <v>145</v>
      </c>
      <c r="B95" s="39" t="s">
        <v>54</v>
      </c>
      <c r="C95" s="195"/>
      <c r="D95" s="196"/>
      <c r="E95" s="277"/>
      <c r="F95" s="292"/>
      <c r="G95" s="330">
        <v>3</v>
      </c>
      <c r="H95" s="279">
        <f t="shared" si="4"/>
        <v>90</v>
      </c>
      <c r="I95" s="40"/>
      <c r="J95" s="42"/>
      <c r="K95" s="40"/>
      <c r="L95" s="40"/>
      <c r="M95" s="281"/>
      <c r="N95" s="199"/>
      <c r="O95" s="702"/>
      <c r="P95" s="703"/>
      <c r="Q95" s="218"/>
      <c r="R95" s="685"/>
      <c r="S95" s="686"/>
      <c r="T95" s="323"/>
      <c r="U95" s="262"/>
      <c r="V95" s="262"/>
    </row>
    <row r="96" spans="1:22" ht="15.75">
      <c r="A96" s="180"/>
      <c r="B96" s="81" t="s">
        <v>47</v>
      </c>
      <c r="C96" s="182"/>
      <c r="D96" s="183"/>
      <c r="E96" s="109"/>
      <c r="F96" s="114"/>
      <c r="G96" s="85">
        <v>1</v>
      </c>
      <c r="H96" s="115">
        <f t="shared" si="4"/>
        <v>30</v>
      </c>
      <c r="I96" s="224"/>
      <c r="J96" s="56"/>
      <c r="K96" s="224"/>
      <c r="L96" s="224"/>
      <c r="M96" s="502"/>
      <c r="N96" s="117"/>
      <c r="O96" s="675"/>
      <c r="P96" s="676"/>
      <c r="Q96" s="500"/>
      <c r="R96" s="675"/>
      <c r="S96" s="676"/>
      <c r="T96" s="130"/>
      <c r="U96" s="497"/>
      <c r="V96" s="497"/>
    </row>
    <row r="97" spans="1:23" ht="16.5" thickBot="1">
      <c r="A97" s="289" t="s">
        <v>146</v>
      </c>
      <c r="B97" s="88" t="s">
        <v>48</v>
      </c>
      <c r="C97" s="353"/>
      <c r="D97" s="296">
        <v>4</v>
      </c>
      <c r="E97" s="270"/>
      <c r="F97" s="118"/>
      <c r="G97" s="531">
        <v>2</v>
      </c>
      <c r="H97" s="119">
        <f t="shared" si="4"/>
        <v>60</v>
      </c>
      <c r="I97" s="235">
        <v>4</v>
      </c>
      <c r="J97" s="272">
        <v>4</v>
      </c>
      <c r="K97" s="235"/>
      <c r="L97" s="235"/>
      <c r="M97" s="499">
        <f>H97-I97</f>
        <v>56</v>
      </c>
      <c r="N97" s="122"/>
      <c r="O97" s="677"/>
      <c r="P97" s="678"/>
      <c r="Q97" s="123"/>
      <c r="R97" s="677" t="s">
        <v>114</v>
      </c>
      <c r="S97" s="678"/>
      <c r="T97" s="131"/>
      <c r="U97" s="274"/>
      <c r="V97" s="274"/>
      <c r="W97" s="32">
        <v>2</v>
      </c>
    </row>
    <row r="98" spans="1:22" ht="15.75">
      <c r="A98" s="78" t="s">
        <v>147</v>
      </c>
      <c r="B98" s="39" t="s">
        <v>30</v>
      </c>
      <c r="C98" s="195"/>
      <c r="D98" s="196"/>
      <c r="E98" s="277"/>
      <c r="F98" s="292"/>
      <c r="G98" s="330">
        <f>G99+G100</f>
        <v>4</v>
      </c>
      <c r="H98" s="279">
        <f t="shared" si="4"/>
        <v>120</v>
      </c>
      <c r="I98" s="40"/>
      <c r="J98" s="42"/>
      <c r="K98" s="40"/>
      <c r="L98" s="40"/>
      <c r="M98" s="281"/>
      <c r="N98" s="199"/>
      <c r="O98" s="702"/>
      <c r="P98" s="703"/>
      <c r="Q98" s="178"/>
      <c r="R98" s="702"/>
      <c r="S98" s="703"/>
      <c r="T98" s="288"/>
      <c r="U98" s="262"/>
      <c r="V98" s="262"/>
    </row>
    <row r="99" spans="1:22" ht="15.75">
      <c r="A99" s="180"/>
      <c r="B99" s="81" t="s">
        <v>47</v>
      </c>
      <c r="C99" s="182"/>
      <c r="D99" s="183"/>
      <c r="E99" s="109"/>
      <c r="F99" s="114"/>
      <c r="G99" s="85">
        <v>1</v>
      </c>
      <c r="H99" s="115">
        <f t="shared" si="4"/>
        <v>30</v>
      </c>
      <c r="I99" s="224"/>
      <c r="J99" s="56"/>
      <c r="K99" s="224"/>
      <c r="L99" s="224"/>
      <c r="M99" s="502"/>
      <c r="N99" s="117"/>
      <c r="O99" s="675"/>
      <c r="P99" s="676"/>
      <c r="Q99" s="500"/>
      <c r="R99" s="675"/>
      <c r="S99" s="676"/>
      <c r="T99" s="130"/>
      <c r="U99" s="497"/>
      <c r="V99" s="497"/>
    </row>
    <row r="100" spans="1:23" ht="16.5" thickBot="1">
      <c r="A100" s="289" t="s">
        <v>148</v>
      </c>
      <c r="B100" s="88" t="s">
        <v>48</v>
      </c>
      <c r="C100" s="290">
        <v>3</v>
      </c>
      <c r="D100" s="291"/>
      <c r="E100" s="270"/>
      <c r="F100" s="118"/>
      <c r="G100" s="531">
        <v>3</v>
      </c>
      <c r="H100" s="119">
        <f t="shared" si="4"/>
        <v>90</v>
      </c>
      <c r="I100" s="235">
        <v>6</v>
      </c>
      <c r="J100" s="272">
        <v>4</v>
      </c>
      <c r="K100" s="235"/>
      <c r="L100" s="235">
        <v>2</v>
      </c>
      <c r="M100" s="499">
        <f>H100-I100</f>
        <v>84</v>
      </c>
      <c r="N100" s="122"/>
      <c r="O100" s="677"/>
      <c r="P100" s="678"/>
      <c r="Q100" s="123" t="s">
        <v>195</v>
      </c>
      <c r="R100" s="677"/>
      <c r="S100" s="678"/>
      <c r="T100" s="131"/>
      <c r="U100" s="274"/>
      <c r="V100" s="274"/>
      <c r="W100" s="32">
        <v>2</v>
      </c>
    </row>
    <row r="101" spans="1:22" ht="15.75">
      <c r="A101" s="297" t="s">
        <v>149</v>
      </c>
      <c r="B101" s="91" t="s">
        <v>33</v>
      </c>
      <c r="C101" s="298"/>
      <c r="D101" s="354"/>
      <c r="E101" s="300"/>
      <c r="F101" s="301"/>
      <c r="G101" s="553">
        <f>G102+G103</f>
        <v>4.5</v>
      </c>
      <c r="H101" s="302">
        <f t="shared" si="4"/>
        <v>135</v>
      </c>
      <c r="I101" s="303"/>
      <c r="J101" s="304"/>
      <c r="K101" s="303"/>
      <c r="L101" s="303"/>
      <c r="M101" s="305"/>
      <c r="N101" s="306"/>
      <c r="O101" s="702"/>
      <c r="P101" s="703"/>
      <c r="Q101" s="213"/>
      <c r="R101" s="702"/>
      <c r="S101" s="703"/>
      <c r="T101" s="170"/>
      <c r="U101" s="262"/>
      <c r="V101" s="262"/>
    </row>
    <row r="102" spans="1:22" ht="15.75">
      <c r="A102" s="180"/>
      <c r="B102" s="181" t="s">
        <v>47</v>
      </c>
      <c r="C102" s="266"/>
      <c r="D102" s="267"/>
      <c r="E102" s="109"/>
      <c r="F102" s="268"/>
      <c r="G102" s="554">
        <v>1</v>
      </c>
      <c r="H102" s="115">
        <f t="shared" si="4"/>
        <v>30</v>
      </c>
      <c r="I102" s="282"/>
      <c r="J102" s="309"/>
      <c r="K102" s="282"/>
      <c r="L102" s="282"/>
      <c r="M102" s="310"/>
      <c r="N102" s="500"/>
      <c r="O102" s="675"/>
      <c r="P102" s="676"/>
      <c r="Q102" s="117"/>
      <c r="R102" s="675"/>
      <c r="S102" s="676"/>
      <c r="T102" s="130"/>
      <c r="U102" s="497"/>
      <c r="V102" s="497"/>
    </row>
    <row r="103" spans="1:23" ht="16.5" thickBot="1">
      <c r="A103" s="311" t="s">
        <v>210</v>
      </c>
      <c r="B103" s="312" t="s">
        <v>48</v>
      </c>
      <c r="C103" s="313">
        <v>5</v>
      </c>
      <c r="D103" s="355"/>
      <c r="E103" s="315"/>
      <c r="F103" s="316"/>
      <c r="G103" s="555">
        <v>3.5</v>
      </c>
      <c r="H103" s="317">
        <f>G103*30</f>
        <v>105</v>
      </c>
      <c r="I103" s="240">
        <f>J103+K103+L103</f>
        <v>10</v>
      </c>
      <c r="J103" s="272">
        <v>8</v>
      </c>
      <c r="K103" s="318"/>
      <c r="L103" s="318">
        <v>2</v>
      </c>
      <c r="M103" s="241">
        <f>H103-I103</f>
        <v>95</v>
      </c>
      <c r="N103" s="178"/>
      <c r="O103" s="677"/>
      <c r="P103" s="678"/>
      <c r="Q103" s="122"/>
      <c r="R103" s="677"/>
      <c r="S103" s="678"/>
      <c r="T103" s="131" t="s">
        <v>193</v>
      </c>
      <c r="U103" s="274"/>
      <c r="V103" s="274"/>
      <c r="W103" s="32">
        <v>3</v>
      </c>
    </row>
    <row r="104" spans="1:23" ht="16.5" thickBot="1">
      <c r="A104" s="78" t="s">
        <v>150</v>
      </c>
      <c r="B104" s="87" t="s">
        <v>55</v>
      </c>
      <c r="C104" s="356" t="s">
        <v>240</v>
      </c>
      <c r="D104" s="357"/>
      <c r="E104" s="277"/>
      <c r="F104" s="79"/>
      <c r="G104" s="330">
        <v>5</v>
      </c>
      <c r="H104" s="302">
        <f t="shared" si="4"/>
        <v>150</v>
      </c>
      <c r="I104" s="121">
        <f>J104+K104+L104</f>
        <v>8</v>
      </c>
      <c r="J104" s="341">
        <v>8</v>
      </c>
      <c r="K104" s="358"/>
      <c r="L104" s="358"/>
      <c r="M104" s="342">
        <f>H104-I104</f>
        <v>142</v>
      </c>
      <c r="N104" s="307"/>
      <c r="O104" s="717"/>
      <c r="P104" s="718"/>
      <c r="Q104" s="359"/>
      <c r="R104" s="717"/>
      <c r="S104" s="718"/>
      <c r="T104" s="294"/>
      <c r="U104" s="295" t="s">
        <v>234</v>
      </c>
      <c r="V104" s="295"/>
      <c r="W104" s="32">
        <v>3</v>
      </c>
    </row>
    <row r="105" spans="1:22" ht="15.75">
      <c r="A105" s="297" t="s">
        <v>151</v>
      </c>
      <c r="B105" s="90" t="s">
        <v>180</v>
      </c>
      <c r="C105" s="360"/>
      <c r="D105" s="361"/>
      <c r="E105" s="300"/>
      <c r="F105" s="362"/>
      <c r="G105" s="553">
        <f>G106+G107</f>
        <v>7</v>
      </c>
      <c r="H105" s="302">
        <f>G105*30</f>
        <v>210</v>
      </c>
      <c r="I105" s="303"/>
      <c r="J105" s="304"/>
      <c r="K105" s="303"/>
      <c r="L105" s="303"/>
      <c r="M105" s="305"/>
      <c r="N105" s="306"/>
      <c r="O105" s="702"/>
      <c r="P105" s="703"/>
      <c r="Q105" s="213"/>
      <c r="R105" s="702"/>
      <c r="S105" s="703"/>
      <c r="T105" s="170"/>
      <c r="U105" s="262"/>
      <c r="V105" s="262"/>
    </row>
    <row r="106" spans="1:22" ht="15.75">
      <c r="A106" s="180"/>
      <c r="B106" s="181" t="s">
        <v>47</v>
      </c>
      <c r="C106" s="363"/>
      <c r="D106" s="364"/>
      <c r="E106" s="109"/>
      <c r="F106" s="72"/>
      <c r="G106" s="554">
        <v>1</v>
      </c>
      <c r="H106" s="115">
        <f>G106*30</f>
        <v>30</v>
      </c>
      <c r="I106" s="282"/>
      <c r="J106" s="309"/>
      <c r="K106" s="282"/>
      <c r="L106" s="282"/>
      <c r="M106" s="310"/>
      <c r="N106" s="500"/>
      <c r="O106" s="675"/>
      <c r="P106" s="676"/>
      <c r="Q106" s="117"/>
      <c r="R106" s="675"/>
      <c r="S106" s="676"/>
      <c r="T106" s="130"/>
      <c r="U106" s="497"/>
      <c r="V106" s="497"/>
    </row>
    <row r="107" spans="1:23" ht="16.5" thickBot="1">
      <c r="A107" s="311" t="s">
        <v>211</v>
      </c>
      <c r="B107" s="312" t="s">
        <v>48</v>
      </c>
      <c r="C107" s="365">
        <v>3</v>
      </c>
      <c r="D107" s="366"/>
      <c r="E107" s="315"/>
      <c r="F107" s="367"/>
      <c r="G107" s="555">
        <v>6</v>
      </c>
      <c r="H107" s="317">
        <f>G107*30</f>
        <v>180</v>
      </c>
      <c r="I107" s="318">
        <v>12</v>
      </c>
      <c r="J107" s="272">
        <v>8</v>
      </c>
      <c r="K107" s="318"/>
      <c r="L107" s="318">
        <v>4</v>
      </c>
      <c r="M107" s="241">
        <f>H107-I107</f>
        <v>168</v>
      </c>
      <c r="N107" s="368"/>
      <c r="O107" s="675"/>
      <c r="P107" s="676"/>
      <c r="Q107" s="122" t="s">
        <v>194</v>
      </c>
      <c r="R107" s="677"/>
      <c r="S107" s="678"/>
      <c r="T107" s="131"/>
      <c r="U107" s="274"/>
      <c r="V107" s="274"/>
      <c r="W107" s="32">
        <v>2</v>
      </c>
    </row>
    <row r="108" spans="1:23" ht="16.5" thickBot="1">
      <c r="A108" s="845" t="s">
        <v>152</v>
      </c>
      <c r="B108" s="846"/>
      <c r="C108" s="846"/>
      <c r="D108" s="846"/>
      <c r="E108" s="846"/>
      <c r="F108" s="847"/>
      <c r="G108" s="369">
        <f>G105+G104+G101+G98+G95+G92+G88+G84+G81+G77+G74+G71+G68+G67+G64+G60+G57+G53</f>
        <v>103</v>
      </c>
      <c r="H108" s="369">
        <f>H105+H104+H101+H98+H95+H92+H88+H84+H81+H77+H74+H71+H68+H67+H64+H60+H57+H53</f>
        <v>3090</v>
      </c>
      <c r="I108" s="169"/>
      <c r="J108" s="169"/>
      <c r="K108" s="169"/>
      <c r="L108" s="169"/>
      <c r="M108" s="371"/>
      <c r="N108" s="243"/>
      <c r="O108" s="698"/>
      <c r="P108" s="699"/>
      <c r="Q108" s="243"/>
      <c r="R108" s="717"/>
      <c r="S108" s="718"/>
      <c r="T108" s="372"/>
      <c r="U108" s="373"/>
      <c r="V108" s="373"/>
      <c r="W108" s="32">
        <f>30*G108</f>
        <v>3090</v>
      </c>
    </row>
    <row r="109" spans="1:23" ht="16.5" thickBot="1">
      <c r="A109" s="715" t="s">
        <v>59</v>
      </c>
      <c r="B109" s="716"/>
      <c r="C109" s="155"/>
      <c r="D109" s="155"/>
      <c r="E109" s="155"/>
      <c r="F109" s="156"/>
      <c r="G109" s="374">
        <f>G72+G99+G96+G93+G89+G85+G82+G79+G78+G75+G69+G65+G61+G54+G102+G106+G58</f>
        <v>30.5</v>
      </c>
      <c r="H109" s="374">
        <f>H72+H99+H96+H93+H89+H85+H82+H79+H78+H75+H69+H65+H61+H54+H102+H106+H58</f>
        <v>915</v>
      </c>
      <c r="I109" s="248"/>
      <c r="J109" s="248"/>
      <c r="K109" s="248"/>
      <c r="L109" s="248"/>
      <c r="M109" s="249"/>
      <c r="N109" s="503"/>
      <c r="O109" s="698"/>
      <c r="P109" s="699"/>
      <c r="Q109" s="503"/>
      <c r="R109" s="702"/>
      <c r="S109" s="703"/>
      <c r="T109" s="513"/>
      <c r="U109" s="376"/>
      <c r="V109" s="376"/>
      <c r="W109" s="32">
        <f>30*G109</f>
        <v>915</v>
      </c>
    </row>
    <row r="110" spans="1:23" ht="16.5" thickBot="1">
      <c r="A110" s="773" t="s">
        <v>48</v>
      </c>
      <c r="B110" s="774"/>
      <c r="C110" s="250"/>
      <c r="D110" s="164"/>
      <c r="E110" s="164"/>
      <c r="F110" s="167"/>
      <c r="G110" s="377">
        <f>G107+G104+G103+G100+G97+G94+G91+G90+G87+G86+G83+G80+G76+G73+G70+G67+G66+G63+G62+G59+G56+G55</f>
        <v>72.5</v>
      </c>
      <c r="H110" s="377">
        <f>H107+H104+H103+H100+H97+H94+H91+H90+H87+H86+H83+H80+H76+H73+H70+H67+H66+H63+H62+H59+H56+H55</f>
        <v>2175</v>
      </c>
      <c r="I110" s="378">
        <f>I55+I56+I59+I62+I63+I66+I67+I70+I73+I76+I80+I83+I86+I87+I90+I91+I94+I97+I100+I103+I104+I107</f>
        <v>144</v>
      </c>
      <c r="J110" s="378">
        <f>J55+J56+J59+J62+J63+J66+J67+J70+J73+J76+J80+J83+J86+J87+J90+J91+J94+J97+J100+J103+J104+J107</f>
        <v>108</v>
      </c>
      <c r="K110" s="378">
        <f>K55+K56+K59+K62+K63+K66+K67+K70+K73+K76+K80+K83+K86+K87+K90+K91+K94+K97+K100+K103+K104+K107</f>
        <v>0</v>
      </c>
      <c r="L110" s="378">
        <f>L55+L56+L59+L62+L63+L66+L67+L70+L73+L76+L80+L83+L86+L87+L90+L91+L94+L97+L100+L103+L104+L107</f>
        <v>36</v>
      </c>
      <c r="M110" s="378">
        <f>M55+M56+M59+M62+M63+M66+M67+M70+M73+M76+M80+M83+M86+M87+M90+M91+M94+M97+M100+M103+M104+M107</f>
        <v>2031</v>
      </c>
      <c r="N110" s="495" t="s">
        <v>114</v>
      </c>
      <c r="O110" s="679" t="s">
        <v>193</v>
      </c>
      <c r="P110" s="680"/>
      <c r="Q110" s="495" t="s">
        <v>200</v>
      </c>
      <c r="R110" s="679" t="s">
        <v>201</v>
      </c>
      <c r="S110" s="680"/>
      <c r="T110" s="561" t="s">
        <v>235</v>
      </c>
      <c r="U110" s="267" t="s">
        <v>201</v>
      </c>
      <c r="V110" s="267"/>
      <c r="W110" s="32">
        <f>30*G110</f>
        <v>2175</v>
      </c>
    </row>
    <row r="111" spans="1:22" ht="4.5" customHeight="1" thickBot="1">
      <c r="A111" s="254"/>
      <c r="B111" s="32"/>
      <c r="C111" s="32"/>
      <c r="D111" s="32"/>
      <c r="E111" s="32"/>
      <c r="F111" s="32"/>
      <c r="N111" s="32"/>
      <c r="O111" s="32"/>
      <c r="P111" s="32"/>
      <c r="Q111" s="32"/>
      <c r="R111" s="32"/>
      <c r="S111" s="32"/>
      <c r="T111" s="32"/>
      <c r="U111" s="32"/>
      <c r="V111" s="255"/>
    </row>
    <row r="112" spans="1:22" ht="16.5" thickBot="1">
      <c r="A112" s="712" t="s">
        <v>206</v>
      </c>
      <c r="B112" s="713"/>
      <c r="C112" s="713"/>
      <c r="D112" s="713"/>
      <c r="E112" s="713"/>
      <c r="F112" s="713"/>
      <c r="G112" s="713"/>
      <c r="H112" s="713"/>
      <c r="I112" s="713"/>
      <c r="J112" s="713"/>
      <c r="K112" s="713"/>
      <c r="L112" s="713"/>
      <c r="M112" s="713"/>
      <c r="N112" s="713"/>
      <c r="O112" s="713"/>
      <c r="P112" s="713"/>
      <c r="Q112" s="713"/>
      <c r="R112" s="713"/>
      <c r="S112" s="713"/>
      <c r="T112" s="713"/>
      <c r="U112" s="713"/>
      <c r="V112" s="714"/>
    </row>
    <row r="113" spans="1:22" ht="16.5" hidden="1" thickBot="1">
      <c r="A113" s="784" t="s">
        <v>207</v>
      </c>
      <c r="B113" s="785"/>
      <c r="C113" s="785"/>
      <c r="D113" s="785"/>
      <c r="E113" s="785"/>
      <c r="F113" s="785"/>
      <c r="G113" s="785"/>
      <c r="H113" s="785"/>
      <c r="I113" s="785"/>
      <c r="J113" s="785"/>
      <c r="K113" s="785"/>
      <c r="L113" s="785"/>
      <c r="M113" s="785"/>
      <c r="N113" s="785"/>
      <c r="O113" s="785"/>
      <c r="P113" s="785"/>
      <c r="Q113" s="785"/>
      <c r="R113" s="785"/>
      <c r="S113" s="785"/>
      <c r="T113" s="785"/>
      <c r="U113" s="785"/>
      <c r="V113" s="811"/>
    </row>
    <row r="114" spans="1:22" ht="15.75" hidden="1">
      <c r="A114" s="779"/>
      <c r="B114" s="780"/>
      <c r="C114" s="510"/>
      <c r="D114" s="379"/>
      <c r="E114" s="379"/>
      <c r="F114" s="70"/>
      <c r="G114" s="380"/>
      <c r="H114" s="69"/>
      <c r="I114" s="381"/>
      <c r="J114" s="381"/>
      <c r="K114" s="381"/>
      <c r="L114" s="381"/>
      <c r="M114" s="382"/>
      <c r="N114" s="383"/>
      <c r="O114" s="710"/>
      <c r="P114" s="711"/>
      <c r="Q114" s="383"/>
      <c r="R114" s="710"/>
      <c r="S114" s="711"/>
      <c r="T114" s="383"/>
      <c r="U114" s="140"/>
      <c r="V114" s="140"/>
    </row>
    <row r="115" spans="1:22" ht="15.75" hidden="1">
      <c r="A115" s="223"/>
      <c r="B115" s="384"/>
      <c r="C115" s="200"/>
      <c r="D115" s="228"/>
      <c r="E115" s="228"/>
      <c r="F115" s="72"/>
      <c r="G115" s="332"/>
      <c r="H115" s="82"/>
      <c r="I115" s="285"/>
      <c r="J115" s="285"/>
      <c r="K115" s="285"/>
      <c r="L115" s="285"/>
      <c r="M115" s="310"/>
      <c r="N115" s="385"/>
      <c r="O115" s="675"/>
      <c r="P115" s="676"/>
      <c r="Q115" s="385"/>
      <c r="R115" s="675"/>
      <c r="S115" s="676"/>
      <c r="T115" s="385"/>
      <c r="U115" s="186"/>
      <c r="V115" s="186"/>
    </row>
    <row r="116" spans="1:22" ht="15.75" hidden="1">
      <c r="A116" s="223"/>
      <c r="B116" s="384"/>
      <c r="C116" s="200"/>
      <c r="D116" s="228"/>
      <c r="E116" s="228"/>
      <c r="F116" s="72"/>
      <c r="G116" s="332"/>
      <c r="H116" s="82"/>
      <c r="I116" s="285"/>
      <c r="J116" s="285"/>
      <c r="K116" s="285"/>
      <c r="L116" s="285"/>
      <c r="M116" s="310"/>
      <c r="N116" s="385"/>
      <c r="O116" s="675"/>
      <c r="P116" s="676"/>
      <c r="Q116" s="385"/>
      <c r="R116" s="675"/>
      <c r="S116" s="676"/>
      <c r="T116" s="385"/>
      <c r="U116" s="186"/>
      <c r="V116" s="186"/>
    </row>
    <row r="117" spans="1:22" ht="15.75" hidden="1">
      <c r="A117" s="223"/>
      <c r="B117" s="384"/>
      <c r="C117" s="200"/>
      <c r="D117" s="228"/>
      <c r="E117" s="228"/>
      <c r="F117" s="72"/>
      <c r="G117" s="332"/>
      <c r="H117" s="82"/>
      <c r="I117" s="285"/>
      <c r="J117" s="285"/>
      <c r="K117" s="285"/>
      <c r="L117" s="285"/>
      <c r="M117" s="310"/>
      <c r="N117" s="385"/>
      <c r="O117" s="675"/>
      <c r="P117" s="676"/>
      <c r="Q117" s="385"/>
      <c r="R117" s="675"/>
      <c r="S117" s="676"/>
      <c r="T117" s="385"/>
      <c r="U117" s="186"/>
      <c r="V117" s="186"/>
    </row>
    <row r="118" spans="1:22" ht="16.5" hidden="1" thickBot="1">
      <c r="A118" s="223"/>
      <c r="B118" s="386"/>
      <c r="C118" s="387"/>
      <c r="D118" s="388"/>
      <c r="E118" s="388"/>
      <c r="F118" s="77"/>
      <c r="G118" s="389"/>
      <c r="H118" s="76"/>
      <c r="I118" s="340"/>
      <c r="J118" s="340"/>
      <c r="K118" s="340"/>
      <c r="L118" s="340"/>
      <c r="M118" s="390"/>
      <c r="N118" s="391"/>
      <c r="O118" s="677"/>
      <c r="P118" s="678"/>
      <c r="Q118" s="392"/>
      <c r="R118" s="677"/>
      <c r="S118" s="678"/>
      <c r="T118" s="392"/>
      <c r="U118" s="193"/>
      <c r="V118" s="193"/>
    </row>
    <row r="119" spans="1:22" ht="16.5" hidden="1" thickBot="1">
      <c r="A119" s="781"/>
      <c r="B119" s="782"/>
      <c r="C119" s="782"/>
      <c r="D119" s="782"/>
      <c r="E119" s="782"/>
      <c r="F119" s="783"/>
      <c r="G119" s="369"/>
      <c r="H119" s="370"/>
      <c r="I119" s="169"/>
      <c r="J119" s="169"/>
      <c r="K119" s="169"/>
      <c r="L119" s="169"/>
      <c r="M119" s="371"/>
      <c r="N119" s="393"/>
      <c r="O119" s="717"/>
      <c r="P119" s="718"/>
      <c r="Q119" s="393"/>
      <c r="R119" s="717"/>
      <c r="S119" s="718"/>
      <c r="T119" s="393"/>
      <c r="U119" s="394"/>
      <c r="V119" s="394"/>
    </row>
    <row r="120" spans="1:22" ht="16.5" hidden="1" thickBot="1">
      <c r="A120" s="715"/>
      <c r="B120" s="716"/>
      <c r="C120" s="155"/>
      <c r="D120" s="155"/>
      <c r="E120" s="155"/>
      <c r="F120" s="156"/>
      <c r="G120" s="374"/>
      <c r="H120" s="375"/>
      <c r="I120" s="248"/>
      <c r="J120" s="248"/>
      <c r="K120" s="248"/>
      <c r="L120" s="248"/>
      <c r="M120" s="249"/>
      <c r="N120" s="395"/>
      <c r="O120" s="706"/>
      <c r="P120" s="707"/>
      <c r="Q120" s="395"/>
      <c r="R120" s="706"/>
      <c r="S120" s="707"/>
      <c r="T120" s="393"/>
      <c r="U120" s="141"/>
      <c r="V120" s="141"/>
    </row>
    <row r="121" spans="1:22" ht="15" customHeight="1" hidden="1" thickBot="1">
      <c r="A121" s="773"/>
      <c r="B121" s="774"/>
      <c r="C121" s="250"/>
      <c r="D121" s="164"/>
      <c r="E121" s="164"/>
      <c r="F121" s="167"/>
      <c r="G121" s="396"/>
      <c r="H121" s="397"/>
      <c r="I121" s="169"/>
      <c r="J121" s="169"/>
      <c r="K121" s="169"/>
      <c r="L121" s="169"/>
      <c r="M121" s="371"/>
      <c r="N121" s="393"/>
      <c r="O121" s="709"/>
      <c r="P121" s="697"/>
      <c r="Q121" s="393"/>
      <c r="R121" s="709"/>
      <c r="S121" s="697"/>
      <c r="T121" s="398"/>
      <c r="U121" s="140"/>
      <c r="V121" s="140"/>
    </row>
    <row r="122" spans="1:22" ht="16.5" thickBot="1">
      <c r="A122" s="784" t="s">
        <v>208</v>
      </c>
      <c r="B122" s="785"/>
      <c r="C122" s="785"/>
      <c r="D122" s="785"/>
      <c r="E122" s="785"/>
      <c r="F122" s="785"/>
      <c r="G122" s="785"/>
      <c r="H122" s="785"/>
      <c r="I122" s="785"/>
      <c r="J122" s="785"/>
      <c r="K122" s="785"/>
      <c r="L122" s="785"/>
      <c r="M122" s="785"/>
      <c r="N122" s="785"/>
      <c r="O122" s="785"/>
      <c r="P122" s="785"/>
      <c r="Q122" s="785"/>
      <c r="R122" s="785"/>
      <c r="S122" s="785"/>
      <c r="T122" s="785"/>
      <c r="U122" s="786"/>
      <c r="V122" s="787"/>
    </row>
    <row r="123" spans="1:81" s="6" customFormat="1" ht="15.75">
      <c r="A123" s="399" t="s">
        <v>189</v>
      </c>
      <c r="B123" s="68" t="s">
        <v>36</v>
      </c>
      <c r="C123" s="69"/>
      <c r="D123" s="54"/>
      <c r="E123" s="259"/>
      <c r="F123" s="176"/>
      <c r="G123" s="400">
        <f>G124+G125</f>
        <v>4</v>
      </c>
      <c r="H123" s="401">
        <f aca="true" t="shared" si="5" ref="H123:H130">G123*30</f>
        <v>120</v>
      </c>
      <c r="I123" s="259"/>
      <c r="J123" s="56"/>
      <c r="K123" s="54"/>
      <c r="L123" s="54"/>
      <c r="M123" s="382"/>
      <c r="N123" s="177"/>
      <c r="O123" s="710"/>
      <c r="P123" s="711"/>
      <c r="Q123" s="178"/>
      <c r="R123" s="710"/>
      <c r="S123" s="711"/>
      <c r="T123" s="288"/>
      <c r="U123" s="381"/>
      <c r="V123" s="381"/>
      <c r="W123" s="16"/>
      <c r="X123" s="461" t="s">
        <v>264</v>
      </c>
      <c r="Y123" s="487"/>
      <c r="Z123" s="16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</row>
    <row r="124" spans="1:81" s="6" customFormat="1" ht="15.75">
      <c r="A124" s="180"/>
      <c r="B124" s="81" t="s">
        <v>47</v>
      </c>
      <c r="C124" s="182"/>
      <c r="D124" s="183"/>
      <c r="E124" s="183"/>
      <c r="F124" s="185"/>
      <c r="G124" s="85">
        <v>1.5</v>
      </c>
      <c r="H124" s="402">
        <f t="shared" si="5"/>
        <v>45</v>
      </c>
      <c r="I124" s="494"/>
      <c r="J124" s="504"/>
      <c r="K124" s="224"/>
      <c r="L124" s="224"/>
      <c r="M124" s="89"/>
      <c r="N124" s="117"/>
      <c r="O124" s="675"/>
      <c r="P124" s="676"/>
      <c r="Q124" s="500"/>
      <c r="R124" s="675"/>
      <c r="S124" s="676"/>
      <c r="T124" s="130"/>
      <c r="U124" s="497"/>
      <c r="V124" s="497"/>
      <c r="W124" s="16"/>
      <c r="X124" s="461" t="s">
        <v>265</v>
      </c>
      <c r="Y124" s="487">
        <f>G125</f>
        <v>2.5</v>
      </c>
      <c r="Z124" s="16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</row>
    <row r="125" spans="1:81" s="6" customFormat="1" ht="16.5" thickBot="1">
      <c r="A125" s="289" t="s">
        <v>190</v>
      </c>
      <c r="B125" s="88" t="s">
        <v>48</v>
      </c>
      <c r="C125" s="290"/>
      <c r="D125" s="296">
        <v>3</v>
      </c>
      <c r="E125" s="291"/>
      <c r="F125" s="192"/>
      <c r="G125" s="531">
        <v>2.5</v>
      </c>
      <c r="H125" s="403">
        <f t="shared" si="5"/>
        <v>75</v>
      </c>
      <c r="I125" s="139">
        <v>4</v>
      </c>
      <c r="J125" s="65">
        <v>4</v>
      </c>
      <c r="K125" s="62"/>
      <c r="L125" s="62"/>
      <c r="M125" s="404">
        <f>H125-I125</f>
        <v>71</v>
      </c>
      <c r="N125" s="122"/>
      <c r="O125" s="677"/>
      <c r="P125" s="678"/>
      <c r="Q125" s="123" t="s">
        <v>114</v>
      </c>
      <c r="R125" s="677"/>
      <c r="S125" s="678"/>
      <c r="T125" s="131"/>
      <c r="U125" s="274"/>
      <c r="V125" s="274"/>
      <c r="W125" s="16"/>
      <c r="X125" s="461" t="s">
        <v>266</v>
      </c>
      <c r="Y125" s="487">
        <f>G128</f>
        <v>1.5</v>
      </c>
      <c r="Z125" s="16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</row>
    <row r="126" spans="1:81" s="6" customFormat="1" ht="15.75">
      <c r="A126" s="215" t="s">
        <v>109</v>
      </c>
      <c r="B126" s="39" t="s">
        <v>56</v>
      </c>
      <c r="C126" s="195"/>
      <c r="D126" s="227"/>
      <c r="E126" s="196"/>
      <c r="F126" s="198"/>
      <c r="G126" s="84">
        <v>3</v>
      </c>
      <c r="H126" s="405">
        <f t="shared" si="5"/>
        <v>90</v>
      </c>
      <c r="I126" s="406"/>
      <c r="J126" s="42"/>
      <c r="K126" s="40"/>
      <c r="L126" s="40"/>
      <c r="M126" s="110"/>
      <c r="N126" s="199"/>
      <c r="O126" s="702"/>
      <c r="P126" s="703"/>
      <c r="Q126" s="218"/>
      <c r="R126" s="675"/>
      <c r="S126" s="676"/>
      <c r="T126" s="323"/>
      <c r="U126" s="262"/>
      <c r="V126" s="262"/>
      <c r="W126" s="16"/>
      <c r="X126" s="461"/>
      <c r="Y126" s="487">
        <f>SUM(Y123:Y125)</f>
        <v>4</v>
      </c>
      <c r="Z126" s="16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</row>
    <row r="127" spans="1:81" s="6" customFormat="1" ht="15.75">
      <c r="A127" s="180"/>
      <c r="B127" s="81" t="s">
        <v>47</v>
      </c>
      <c r="C127" s="182"/>
      <c r="D127" s="183"/>
      <c r="E127" s="183"/>
      <c r="F127" s="185"/>
      <c r="G127" s="85">
        <v>1.5</v>
      </c>
      <c r="H127" s="402">
        <f t="shared" si="5"/>
        <v>45</v>
      </c>
      <c r="I127" s="494"/>
      <c r="J127" s="504"/>
      <c r="K127" s="224"/>
      <c r="L127" s="224"/>
      <c r="M127" s="89"/>
      <c r="N127" s="117"/>
      <c r="O127" s="675"/>
      <c r="P127" s="676"/>
      <c r="Q127" s="500"/>
      <c r="R127" s="675"/>
      <c r="S127" s="676"/>
      <c r="T127" s="130"/>
      <c r="U127" s="497"/>
      <c r="V127" s="497"/>
      <c r="W127" s="16"/>
      <c r="X127" s="16"/>
      <c r="Y127" s="16"/>
      <c r="Z127" s="16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</row>
    <row r="128" spans="1:81" s="6" customFormat="1" ht="16.5" thickBot="1">
      <c r="A128" s="289" t="s">
        <v>165</v>
      </c>
      <c r="B128" s="88" t="s">
        <v>48</v>
      </c>
      <c r="C128" s="290"/>
      <c r="D128" s="296" t="s">
        <v>240</v>
      </c>
      <c r="E128" s="291"/>
      <c r="F128" s="192"/>
      <c r="G128" s="531">
        <v>1.5</v>
      </c>
      <c r="H128" s="403">
        <f t="shared" si="5"/>
        <v>45</v>
      </c>
      <c r="I128" s="139">
        <v>4</v>
      </c>
      <c r="J128" s="65">
        <v>4</v>
      </c>
      <c r="K128" s="62"/>
      <c r="L128" s="62"/>
      <c r="M128" s="404">
        <f>H128-I128</f>
        <v>41</v>
      </c>
      <c r="N128" s="122"/>
      <c r="O128" s="677"/>
      <c r="P128" s="678"/>
      <c r="Q128" s="123"/>
      <c r="R128" s="677"/>
      <c r="S128" s="678"/>
      <c r="T128" s="131"/>
      <c r="U128" s="274" t="s">
        <v>114</v>
      </c>
      <c r="V128" s="274"/>
      <c r="W128" s="16"/>
      <c r="X128" s="16"/>
      <c r="Y128" s="16"/>
      <c r="Z128" s="16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</row>
    <row r="129" spans="1:22" ht="16.5" thickBot="1">
      <c r="A129" s="781" t="s">
        <v>112</v>
      </c>
      <c r="B129" s="782"/>
      <c r="C129" s="782"/>
      <c r="D129" s="782"/>
      <c r="E129" s="782"/>
      <c r="F129" s="782"/>
      <c r="G129" s="369">
        <f>+G123+G126</f>
        <v>7</v>
      </c>
      <c r="H129" s="370">
        <f t="shared" si="5"/>
        <v>210</v>
      </c>
      <c r="I129" s="407"/>
      <c r="J129" s="407"/>
      <c r="K129" s="407"/>
      <c r="L129" s="407"/>
      <c r="M129" s="408"/>
      <c r="N129" s="393"/>
      <c r="O129" s="709"/>
      <c r="P129" s="697"/>
      <c r="Q129" s="393"/>
      <c r="R129" s="709"/>
      <c r="S129" s="697"/>
      <c r="T129" s="496"/>
      <c r="U129" s="169"/>
      <c r="V129" s="169"/>
    </row>
    <row r="130" spans="1:22" ht="16.5" thickBot="1">
      <c r="A130" s="715" t="s">
        <v>59</v>
      </c>
      <c r="B130" s="716"/>
      <c r="C130" s="155"/>
      <c r="D130" s="155"/>
      <c r="E130" s="155"/>
      <c r="F130" s="245"/>
      <c r="G130" s="246">
        <f>+G124+G127</f>
        <v>3</v>
      </c>
      <c r="H130" s="375">
        <f t="shared" si="5"/>
        <v>90</v>
      </c>
      <c r="I130" s="248"/>
      <c r="J130" s="248"/>
      <c r="K130" s="248"/>
      <c r="L130" s="248"/>
      <c r="M130" s="249"/>
      <c r="N130" s="395"/>
      <c r="O130" s="706"/>
      <c r="P130" s="707"/>
      <c r="Q130" s="395"/>
      <c r="R130" s="706"/>
      <c r="S130" s="707"/>
      <c r="T130" s="496"/>
      <c r="U130" s="169"/>
      <c r="V130" s="169"/>
    </row>
    <row r="131" spans="1:22" ht="15" customHeight="1" thickBot="1">
      <c r="A131" s="773" t="s">
        <v>48</v>
      </c>
      <c r="B131" s="774"/>
      <c r="C131" s="250"/>
      <c r="D131" s="164"/>
      <c r="E131" s="164"/>
      <c r="F131" s="251"/>
      <c r="G131" s="252">
        <f>G125+G128</f>
        <v>4</v>
      </c>
      <c r="H131" s="253">
        <f aca="true" t="shared" si="6" ref="H131:M131">+H125+H128</f>
        <v>120</v>
      </c>
      <c r="I131" s="253">
        <f t="shared" si="6"/>
        <v>8</v>
      </c>
      <c r="J131" s="253">
        <f t="shared" si="6"/>
        <v>8</v>
      </c>
      <c r="K131" s="253">
        <f t="shared" si="6"/>
        <v>0</v>
      </c>
      <c r="L131" s="253">
        <f t="shared" si="6"/>
        <v>0</v>
      </c>
      <c r="M131" s="253">
        <f t="shared" si="6"/>
        <v>112</v>
      </c>
      <c r="N131" s="393"/>
      <c r="O131" s="709"/>
      <c r="P131" s="697"/>
      <c r="Q131" s="371" t="s">
        <v>114</v>
      </c>
      <c r="R131" s="696"/>
      <c r="S131" s="697"/>
      <c r="T131" s="499"/>
      <c r="U131" s="381" t="s">
        <v>114</v>
      </c>
      <c r="V131" s="381"/>
    </row>
    <row r="132" spans="1:81" s="6" customFormat="1" ht="2.25" customHeight="1" thickBot="1">
      <c r="A132" s="223"/>
      <c r="B132" s="409"/>
      <c r="C132" s="494"/>
      <c r="D132" s="410"/>
      <c r="E132" s="494"/>
      <c r="F132" s="109"/>
      <c r="G132" s="411"/>
      <c r="H132" s="228"/>
      <c r="I132" s="109"/>
      <c r="J132" s="109"/>
      <c r="K132" s="109"/>
      <c r="L132" s="109"/>
      <c r="M132" s="109"/>
      <c r="N132" s="494"/>
      <c r="O132" s="494"/>
      <c r="P132" s="494"/>
      <c r="Q132" s="494"/>
      <c r="R132" s="494"/>
      <c r="S132" s="494"/>
      <c r="T132" s="494"/>
      <c r="U132" s="138"/>
      <c r="V132" s="41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</row>
    <row r="133" spans="1:22" ht="16.5" thickBot="1">
      <c r="A133" s="784" t="s">
        <v>166</v>
      </c>
      <c r="B133" s="785"/>
      <c r="C133" s="785"/>
      <c r="D133" s="785"/>
      <c r="E133" s="785"/>
      <c r="F133" s="785"/>
      <c r="G133" s="785"/>
      <c r="H133" s="785"/>
      <c r="I133" s="785"/>
      <c r="J133" s="785"/>
      <c r="K133" s="785"/>
      <c r="L133" s="785"/>
      <c r="M133" s="785"/>
      <c r="N133" s="785"/>
      <c r="O133" s="819"/>
      <c r="P133" s="819"/>
      <c r="Q133" s="785"/>
      <c r="R133" s="819"/>
      <c r="S133" s="819"/>
      <c r="T133" s="785"/>
      <c r="U133" s="785"/>
      <c r="V133" s="811"/>
    </row>
    <row r="134" spans="1:81" s="129" customFormat="1" ht="15.75">
      <c r="A134" s="399" t="s">
        <v>153</v>
      </c>
      <c r="B134" s="562" t="s">
        <v>38</v>
      </c>
      <c r="C134" s="563"/>
      <c r="D134" s="564"/>
      <c r="E134" s="565"/>
      <c r="F134" s="566"/>
      <c r="G134" s="400">
        <v>4</v>
      </c>
      <c r="H134" s="401">
        <f aca="true" t="shared" si="7" ref="H134:H145">G134*30</f>
        <v>120</v>
      </c>
      <c r="I134" s="156"/>
      <c r="J134" s="341"/>
      <c r="K134" s="567"/>
      <c r="L134" s="567"/>
      <c r="M134" s="249"/>
      <c r="N134" s="213"/>
      <c r="O134" s="700"/>
      <c r="P134" s="700"/>
      <c r="Q134" s="5"/>
      <c r="R134" s="700"/>
      <c r="S134" s="700"/>
      <c r="T134" s="171"/>
      <c r="U134" s="568"/>
      <c r="V134" s="568"/>
      <c r="W134" s="128"/>
      <c r="X134" s="461" t="s">
        <v>264</v>
      </c>
      <c r="Y134" s="487">
        <f>SUMIF(W$134:W$145,1,G$134:G$145)</f>
        <v>0</v>
      </c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</row>
    <row r="135" spans="1:81" s="129" customFormat="1" ht="15.75">
      <c r="A135" s="399"/>
      <c r="B135" s="81" t="s">
        <v>47</v>
      </c>
      <c r="C135" s="563"/>
      <c r="D135" s="564"/>
      <c r="E135" s="565"/>
      <c r="F135" s="566"/>
      <c r="G135" s="400">
        <v>1.5</v>
      </c>
      <c r="H135" s="401">
        <f t="shared" si="7"/>
        <v>45</v>
      </c>
      <c r="I135" s="109"/>
      <c r="J135" s="309"/>
      <c r="K135" s="282"/>
      <c r="L135" s="282"/>
      <c r="M135" s="285"/>
      <c r="N135" s="497"/>
      <c r="O135" s="700"/>
      <c r="P135" s="700"/>
      <c r="Q135" s="500"/>
      <c r="R135" s="700"/>
      <c r="S135" s="700"/>
      <c r="T135" s="500"/>
      <c r="U135" s="497"/>
      <c r="V135" s="497"/>
      <c r="W135" s="128"/>
      <c r="X135" s="461" t="s">
        <v>265</v>
      </c>
      <c r="Y135" s="487">
        <f>SUMIF(W$134:W$145,2,G$134:G$145)</f>
        <v>5</v>
      </c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</row>
    <row r="136" spans="1:81" s="129" customFormat="1" ht="16.5" thickBot="1">
      <c r="A136" s="399" t="s">
        <v>254</v>
      </c>
      <c r="B136" s="88" t="s">
        <v>48</v>
      </c>
      <c r="C136" s="563"/>
      <c r="D136" s="564">
        <v>3</v>
      </c>
      <c r="E136" s="565"/>
      <c r="F136" s="566"/>
      <c r="G136" s="400">
        <v>2.5</v>
      </c>
      <c r="H136" s="401">
        <f t="shared" si="7"/>
        <v>75</v>
      </c>
      <c r="I136" s="109">
        <v>4</v>
      </c>
      <c r="J136" s="309">
        <v>4</v>
      </c>
      <c r="K136" s="282"/>
      <c r="L136" s="282"/>
      <c r="M136" s="285">
        <f>H136-I136</f>
        <v>71</v>
      </c>
      <c r="N136" s="497"/>
      <c r="O136" s="700"/>
      <c r="P136" s="700"/>
      <c r="Q136" s="214" t="s">
        <v>114</v>
      </c>
      <c r="R136" s="700"/>
      <c r="S136" s="700"/>
      <c r="T136" s="500"/>
      <c r="U136" s="497"/>
      <c r="V136" s="497"/>
      <c r="W136" s="128">
        <v>2</v>
      </c>
      <c r="X136" s="461" t="s">
        <v>266</v>
      </c>
      <c r="Y136" s="487">
        <f>SUMIF(W$134:W$145,3,G$134:G$145)</f>
        <v>5.5</v>
      </c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</row>
    <row r="137" spans="1:25" ht="15.75">
      <c r="A137" s="215" t="s">
        <v>154</v>
      </c>
      <c r="B137" s="413" t="s">
        <v>202</v>
      </c>
      <c r="C137" s="279"/>
      <c r="D137" s="414"/>
      <c r="E137" s="414"/>
      <c r="F137" s="415"/>
      <c r="G137" s="84">
        <v>3.5</v>
      </c>
      <c r="H137" s="405">
        <f t="shared" si="7"/>
        <v>105</v>
      </c>
      <c r="I137" s="109"/>
      <c r="J137" s="504"/>
      <c r="K137" s="224"/>
      <c r="L137" s="224"/>
      <c r="M137" s="285"/>
      <c r="N137" s="497"/>
      <c r="O137" s="675"/>
      <c r="P137" s="708"/>
      <c r="Q137" s="497"/>
      <c r="R137" s="701"/>
      <c r="S137" s="701"/>
      <c r="T137" s="497"/>
      <c r="U137" s="497"/>
      <c r="V137" s="497"/>
      <c r="X137" s="461"/>
      <c r="Y137" s="487">
        <f>SUM(Y134:Y136)</f>
        <v>10.5</v>
      </c>
    </row>
    <row r="138" spans="1:22" ht="15.75">
      <c r="A138" s="180"/>
      <c r="B138" s="81" t="s">
        <v>47</v>
      </c>
      <c r="C138" s="115"/>
      <c r="D138" s="410"/>
      <c r="E138" s="410"/>
      <c r="F138" s="417"/>
      <c r="G138" s="85">
        <v>1</v>
      </c>
      <c r="H138" s="402">
        <f t="shared" si="7"/>
        <v>30</v>
      </c>
      <c r="I138" s="109"/>
      <c r="J138" s="504"/>
      <c r="K138" s="224"/>
      <c r="L138" s="224"/>
      <c r="M138" s="310"/>
      <c r="N138" s="117"/>
      <c r="O138" s="675"/>
      <c r="P138" s="676"/>
      <c r="Q138" s="500"/>
      <c r="R138" s="675"/>
      <c r="S138" s="676"/>
      <c r="T138" s="130"/>
      <c r="U138" s="497"/>
      <c r="V138" s="497"/>
    </row>
    <row r="139" spans="1:23" ht="16.5" thickBot="1">
      <c r="A139" s="289" t="s">
        <v>167</v>
      </c>
      <c r="B139" s="88" t="s">
        <v>48</v>
      </c>
      <c r="C139" s="418"/>
      <c r="D139" s="419" t="s">
        <v>240</v>
      </c>
      <c r="E139" s="419"/>
      <c r="F139" s="420"/>
      <c r="G139" s="86">
        <v>2.5</v>
      </c>
      <c r="H139" s="403">
        <f t="shared" si="7"/>
        <v>75</v>
      </c>
      <c r="I139" s="270">
        <v>8</v>
      </c>
      <c r="J139" s="351">
        <v>4</v>
      </c>
      <c r="K139" s="235"/>
      <c r="L139" s="235">
        <v>4</v>
      </c>
      <c r="M139" s="237">
        <f>H139-I139</f>
        <v>67</v>
      </c>
      <c r="N139" s="122"/>
      <c r="O139" s="677"/>
      <c r="P139" s="678"/>
      <c r="Q139" s="123"/>
      <c r="R139" s="677"/>
      <c r="S139" s="678"/>
      <c r="T139" s="131"/>
      <c r="U139" s="274" t="s">
        <v>234</v>
      </c>
      <c r="V139" s="274"/>
      <c r="W139" s="32">
        <v>3</v>
      </c>
    </row>
    <row r="140" spans="1:22" ht="15.75">
      <c r="A140" s="215" t="s">
        <v>155</v>
      </c>
      <c r="B140" s="344" t="s">
        <v>179</v>
      </c>
      <c r="C140" s="279"/>
      <c r="D140" s="414"/>
      <c r="E140" s="414"/>
      <c r="F140" s="415"/>
      <c r="G140" s="84">
        <v>3.5</v>
      </c>
      <c r="H140" s="405">
        <f t="shared" si="7"/>
        <v>105</v>
      </c>
      <c r="I140" s="277"/>
      <c r="J140" s="42"/>
      <c r="K140" s="40"/>
      <c r="L140" s="40"/>
      <c r="M140" s="416"/>
      <c r="N140" s="199"/>
      <c r="O140" s="702"/>
      <c r="P140" s="703"/>
      <c r="Q140" s="218"/>
      <c r="R140" s="702"/>
      <c r="S140" s="703"/>
      <c r="T140" s="323"/>
      <c r="U140" s="262"/>
      <c r="V140" s="262"/>
    </row>
    <row r="141" spans="1:22" ht="15.75">
      <c r="A141" s="180"/>
      <c r="B141" s="81" t="s">
        <v>47</v>
      </c>
      <c r="C141" s="115"/>
      <c r="D141" s="410"/>
      <c r="E141" s="410"/>
      <c r="F141" s="417"/>
      <c r="G141" s="85">
        <v>1</v>
      </c>
      <c r="H141" s="402">
        <f t="shared" si="7"/>
        <v>30</v>
      </c>
      <c r="I141" s="109"/>
      <c r="J141" s="504"/>
      <c r="K141" s="224"/>
      <c r="L141" s="224"/>
      <c r="M141" s="310"/>
      <c r="N141" s="117"/>
      <c r="O141" s="675"/>
      <c r="P141" s="676"/>
      <c r="Q141" s="500"/>
      <c r="R141" s="675"/>
      <c r="S141" s="676"/>
      <c r="T141" s="130"/>
      <c r="U141" s="497"/>
      <c r="V141" s="497"/>
    </row>
    <row r="142" spans="1:23" ht="16.5" thickBot="1">
      <c r="A142" s="289" t="s">
        <v>168</v>
      </c>
      <c r="B142" s="88" t="s">
        <v>48</v>
      </c>
      <c r="C142" s="421"/>
      <c r="D142" s="235">
        <v>4</v>
      </c>
      <c r="E142" s="422"/>
      <c r="F142" s="420"/>
      <c r="G142" s="86">
        <v>2.5</v>
      </c>
      <c r="H142" s="403">
        <f t="shared" si="7"/>
        <v>75</v>
      </c>
      <c r="I142" s="270">
        <v>4</v>
      </c>
      <c r="J142" s="351">
        <v>4</v>
      </c>
      <c r="K142" s="235"/>
      <c r="L142" s="235"/>
      <c r="M142" s="237">
        <f>H142-I142</f>
        <v>71</v>
      </c>
      <c r="N142" s="122"/>
      <c r="O142" s="704"/>
      <c r="P142" s="705"/>
      <c r="Q142" s="123"/>
      <c r="R142" s="677" t="s">
        <v>114</v>
      </c>
      <c r="S142" s="678"/>
      <c r="T142" s="131"/>
      <c r="U142" s="274"/>
      <c r="V142" s="274"/>
      <c r="W142" s="32">
        <v>2</v>
      </c>
    </row>
    <row r="143" spans="1:22" ht="16.5" thickBot="1">
      <c r="A143" s="215" t="s">
        <v>156</v>
      </c>
      <c r="B143" s="413" t="s">
        <v>44</v>
      </c>
      <c r="C143" s="321"/>
      <c r="D143" s="40"/>
      <c r="E143" s="277"/>
      <c r="F143" s="415"/>
      <c r="G143" s="84">
        <v>4.5</v>
      </c>
      <c r="H143" s="405">
        <f t="shared" si="7"/>
        <v>135</v>
      </c>
      <c r="I143" s="277"/>
      <c r="J143" s="42"/>
      <c r="K143" s="40"/>
      <c r="L143" s="40"/>
      <c r="M143" s="416"/>
      <c r="N143" s="199"/>
      <c r="O143" s="675"/>
      <c r="P143" s="676"/>
      <c r="Q143" s="218"/>
      <c r="R143" s="702"/>
      <c r="S143" s="703"/>
      <c r="T143" s="323"/>
      <c r="U143" s="262"/>
      <c r="V143" s="262"/>
    </row>
    <row r="144" spans="1:22" ht="15.75">
      <c r="A144" s="180"/>
      <c r="B144" s="81" t="s">
        <v>47</v>
      </c>
      <c r="C144" s="115"/>
      <c r="D144" s="410"/>
      <c r="E144" s="410"/>
      <c r="F144" s="417"/>
      <c r="G144" s="85">
        <v>1.5</v>
      </c>
      <c r="H144" s="402">
        <f t="shared" si="7"/>
        <v>45</v>
      </c>
      <c r="I144" s="109"/>
      <c r="J144" s="504"/>
      <c r="K144" s="224"/>
      <c r="L144" s="224"/>
      <c r="M144" s="310"/>
      <c r="N144" s="117"/>
      <c r="O144" s="685"/>
      <c r="P144" s="686"/>
      <c r="Q144" s="500"/>
      <c r="R144" s="675"/>
      <c r="S144" s="676"/>
      <c r="T144" s="130"/>
      <c r="U144" s="497"/>
      <c r="V144" s="497"/>
    </row>
    <row r="145" spans="1:23" ht="16.5" thickBot="1">
      <c r="A145" s="289" t="s">
        <v>169</v>
      </c>
      <c r="B145" s="88" t="s">
        <v>48</v>
      </c>
      <c r="C145" s="421"/>
      <c r="D145" s="235">
        <v>5</v>
      </c>
      <c r="E145" s="422"/>
      <c r="F145" s="420"/>
      <c r="G145" s="86">
        <v>3</v>
      </c>
      <c r="H145" s="403">
        <f t="shared" si="7"/>
        <v>90</v>
      </c>
      <c r="I145" s="270">
        <v>8</v>
      </c>
      <c r="J145" s="351">
        <v>4</v>
      </c>
      <c r="K145" s="235"/>
      <c r="L145" s="235">
        <v>4</v>
      </c>
      <c r="M145" s="237">
        <f>H145-I145</f>
        <v>82</v>
      </c>
      <c r="N145" s="122"/>
      <c r="O145" s="677"/>
      <c r="P145" s="678"/>
      <c r="Q145" s="123"/>
      <c r="R145" s="675"/>
      <c r="S145" s="676"/>
      <c r="T145" s="131" t="s">
        <v>234</v>
      </c>
      <c r="U145" s="274"/>
      <c r="V145" s="274"/>
      <c r="W145" s="32">
        <v>3</v>
      </c>
    </row>
    <row r="146" spans="1:23" ht="16.5" thickBot="1">
      <c r="A146" s="781" t="s">
        <v>170</v>
      </c>
      <c r="B146" s="782"/>
      <c r="C146" s="782"/>
      <c r="D146" s="782"/>
      <c r="E146" s="782"/>
      <c r="F146" s="782"/>
      <c r="G146" s="369">
        <f>G137+G140+G143+G134</f>
        <v>15.5</v>
      </c>
      <c r="H146" s="369">
        <f>H137+H140+H143+H134</f>
        <v>465</v>
      </c>
      <c r="I146" s="169"/>
      <c r="J146" s="169"/>
      <c r="K146" s="169"/>
      <c r="L146" s="169"/>
      <c r="M146" s="371"/>
      <c r="N146" s="243"/>
      <c r="O146" s="698"/>
      <c r="P146" s="699"/>
      <c r="Q146" s="243"/>
      <c r="R146" s="698"/>
      <c r="S146" s="699"/>
      <c r="T146" s="372"/>
      <c r="U146" s="373"/>
      <c r="V146" s="373"/>
      <c r="W146" s="32">
        <f>30*G146</f>
        <v>465</v>
      </c>
    </row>
    <row r="147" spans="1:23" ht="16.5" thickBot="1">
      <c r="A147" s="715" t="s">
        <v>59</v>
      </c>
      <c r="B147" s="716"/>
      <c r="C147" s="155"/>
      <c r="D147" s="155"/>
      <c r="E147" s="155"/>
      <c r="F147" s="245"/>
      <c r="G147" s="246">
        <f>G138+G141+G144+G135</f>
        <v>5</v>
      </c>
      <c r="H147" s="246">
        <f>H138+H141+H144+H135</f>
        <v>150</v>
      </c>
      <c r="I147" s="248"/>
      <c r="J147" s="248"/>
      <c r="K147" s="248"/>
      <c r="L147" s="248"/>
      <c r="M147" s="249"/>
      <c r="N147" s="503"/>
      <c r="O147" s="698"/>
      <c r="P147" s="699"/>
      <c r="Q147" s="503"/>
      <c r="R147" s="698"/>
      <c r="S147" s="699"/>
      <c r="T147" s="513"/>
      <c r="U147" s="373"/>
      <c r="V147" s="373"/>
      <c r="W147" s="32">
        <f>30*G147</f>
        <v>150</v>
      </c>
    </row>
    <row r="148" spans="1:23" ht="16.5" thickBot="1">
      <c r="A148" s="773" t="s">
        <v>48</v>
      </c>
      <c r="B148" s="774"/>
      <c r="C148" s="250"/>
      <c r="D148" s="164"/>
      <c r="E148" s="164"/>
      <c r="F148" s="251"/>
      <c r="G148" s="252">
        <f aca="true" t="shared" si="8" ref="G148:M148">G136+G139+G142+G145</f>
        <v>10.5</v>
      </c>
      <c r="H148" s="252">
        <f t="shared" si="8"/>
        <v>315</v>
      </c>
      <c r="I148" s="252">
        <f t="shared" si="8"/>
        <v>24</v>
      </c>
      <c r="J148" s="252">
        <f t="shared" si="8"/>
        <v>16</v>
      </c>
      <c r="K148" s="252">
        <f t="shared" si="8"/>
        <v>0</v>
      </c>
      <c r="L148" s="252">
        <f t="shared" si="8"/>
        <v>8</v>
      </c>
      <c r="M148" s="252">
        <f t="shared" si="8"/>
        <v>291</v>
      </c>
      <c r="N148" s="495"/>
      <c r="O148" s="679"/>
      <c r="P148" s="680"/>
      <c r="Q148" s="371" t="s">
        <v>114</v>
      </c>
      <c r="R148" s="696" t="s">
        <v>114</v>
      </c>
      <c r="S148" s="697"/>
      <c r="T148" s="501" t="s">
        <v>234</v>
      </c>
      <c r="U148" s="169" t="s">
        <v>234</v>
      </c>
      <c r="V148" s="169"/>
      <c r="W148" s="32">
        <f>30*G148</f>
        <v>315</v>
      </c>
    </row>
    <row r="149" spans="1:22" ht="17.25" customHeight="1">
      <c r="A149" s="687" t="s">
        <v>255</v>
      </c>
      <c r="B149" s="688"/>
      <c r="C149" s="688"/>
      <c r="D149" s="688"/>
      <c r="E149" s="688"/>
      <c r="F149" s="688"/>
      <c r="G149" s="688"/>
      <c r="H149" s="688"/>
      <c r="I149" s="688"/>
      <c r="J149" s="688"/>
      <c r="K149" s="688"/>
      <c r="L149" s="688"/>
      <c r="M149" s="688"/>
      <c r="N149" s="688"/>
      <c r="O149" s="688"/>
      <c r="P149" s="688"/>
      <c r="Q149" s="688"/>
      <c r="R149" s="688"/>
      <c r="S149" s="688"/>
      <c r="T149" s="688"/>
      <c r="U149" s="688"/>
      <c r="V149" s="689"/>
    </row>
    <row r="150" spans="1:22" ht="15.75">
      <c r="A150" s="399" t="s">
        <v>171</v>
      </c>
      <c r="B150" s="109" t="s">
        <v>258</v>
      </c>
      <c r="C150" s="109"/>
      <c r="D150" s="109"/>
      <c r="E150" s="109"/>
      <c r="F150" s="109"/>
      <c r="G150" s="109">
        <v>4</v>
      </c>
      <c r="H150" s="109">
        <f>30*G150</f>
        <v>120</v>
      </c>
      <c r="I150" s="109"/>
      <c r="J150" s="109"/>
      <c r="K150" s="109"/>
      <c r="L150" s="109"/>
      <c r="M150" s="109"/>
      <c r="N150" s="109"/>
      <c r="O150" s="661"/>
      <c r="P150" s="662"/>
      <c r="Q150" s="109"/>
      <c r="R150" s="661"/>
      <c r="S150" s="662"/>
      <c r="T150" s="109"/>
      <c r="U150" s="109"/>
      <c r="V150" s="109"/>
    </row>
    <row r="151" spans="1:22" ht="15.75">
      <c r="A151" s="399" t="s">
        <v>172</v>
      </c>
      <c r="B151" s="109" t="s">
        <v>259</v>
      </c>
      <c r="C151" s="109"/>
      <c r="D151" s="109"/>
      <c r="E151" s="109"/>
      <c r="F151" s="109"/>
      <c r="G151" s="109">
        <v>8</v>
      </c>
      <c r="H151" s="109">
        <f>30*G151</f>
        <v>240</v>
      </c>
      <c r="I151" s="109"/>
      <c r="J151" s="109"/>
      <c r="K151" s="109"/>
      <c r="L151" s="109"/>
      <c r="M151" s="109"/>
      <c r="N151" s="109"/>
      <c r="O151" s="661"/>
      <c r="P151" s="662"/>
      <c r="Q151" s="109"/>
      <c r="R151" s="661"/>
      <c r="S151" s="662"/>
      <c r="T151" s="109"/>
      <c r="U151" s="109"/>
      <c r="V151" s="109"/>
    </row>
    <row r="152" spans="1:22" ht="15.75">
      <c r="A152" s="796" t="s">
        <v>262</v>
      </c>
      <c r="B152" s="797"/>
      <c r="C152" s="109"/>
      <c r="D152" s="109"/>
      <c r="E152" s="109"/>
      <c r="F152" s="109"/>
      <c r="G152" s="485">
        <f>SUM(G150:G151)</f>
        <v>12</v>
      </c>
      <c r="H152" s="484">
        <f>SUM(H150:H151)</f>
        <v>360</v>
      </c>
      <c r="I152" s="109"/>
      <c r="J152" s="109"/>
      <c r="K152" s="109"/>
      <c r="L152" s="109"/>
      <c r="M152" s="109"/>
      <c r="N152" s="109"/>
      <c r="O152" s="661"/>
      <c r="P152" s="662"/>
      <c r="Q152" s="109"/>
      <c r="R152" s="661"/>
      <c r="S152" s="662"/>
      <c r="T152" s="109"/>
      <c r="U152" s="109"/>
      <c r="V152" s="109"/>
    </row>
    <row r="153" spans="1:22" ht="15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661"/>
      <c r="P153" s="662"/>
      <c r="Q153" s="109"/>
      <c r="R153" s="661"/>
      <c r="S153" s="662"/>
      <c r="T153" s="109"/>
      <c r="U153" s="109"/>
      <c r="V153" s="109"/>
    </row>
    <row r="154" spans="1:22" ht="16.5" thickBot="1">
      <c r="A154" s="820" t="s">
        <v>260</v>
      </c>
      <c r="B154" s="821"/>
      <c r="C154" s="821"/>
      <c r="D154" s="821"/>
      <c r="E154" s="821"/>
      <c r="F154" s="821"/>
      <c r="G154" s="821"/>
      <c r="H154" s="821"/>
      <c r="I154" s="821"/>
      <c r="J154" s="821"/>
      <c r="K154" s="821"/>
      <c r="L154" s="821"/>
      <c r="M154" s="821"/>
      <c r="N154" s="821"/>
      <c r="O154" s="821"/>
      <c r="P154" s="821"/>
      <c r="Q154" s="821"/>
      <c r="R154" s="821"/>
      <c r="S154" s="821"/>
      <c r="T154" s="821"/>
      <c r="U154" s="821"/>
      <c r="V154" s="822"/>
    </row>
    <row r="155" spans="1:81" s="6" customFormat="1" ht="16.5" thickBot="1">
      <c r="A155" s="399" t="s">
        <v>256</v>
      </c>
      <c r="B155" s="423" t="s">
        <v>19</v>
      </c>
      <c r="C155" s="424"/>
      <c r="D155" s="425" t="s">
        <v>241</v>
      </c>
      <c r="E155" s="425"/>
      <c r="F155" s="367"/>
      <c r="G155" s="569">
        <v>16.5</v>
      </c>
      <c r="H155" s="426">
        <f>G155*30</f>
        <v>495</v>
      </c>
      <c r="I155" s="427"/>
      <c r="J155" s="427"/>
      <c r="K155" s="427"/>
      <c r="L155" s="427"/>
      <c r="M155" s="427"/>
      <c r="N155" s="427"/>
      <c r="O155" s="667"/>
      <c r="P155" s="668"/>
      <c r="Q155" s="427"/>
      <c r="R155" s="667"/>
      <c r="S155" s="668"/>
      <c r="T155" s="427"/>
      <c r="U155" s="427"/>
      <c r="V155" s="427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</row>
    <row r="156" spans="1:22" ht="16.5" thickBot="1">
      <c r="A156" s="399" t="s">
        <v>257</v>
      </c>
      <c r="B156" s="428" t="s">
        <v>64</v>
      </c>
      <c r="C156" s="69"/>
      <c r="D156" s="54" t="s">
        <v>241</v>
      </c>
      <c r="E156" s="54"/>
      <c r="F156" s="70"/>
      <c r="G156" s="400">
        <v>3</v>
      </c>
      <c r="H156" s="429">
        <f>G156*30</f>
        <v>90</v>
      </c>
      <c r="I156" s="259"/>
      <c r="J156" s="259"/>
      <c r="K156" s="259"/>
      <c r="L156" s="259"/>
      <c r="M156" s="259"/>
      <c r="N156" s="138"/>
      <c r="O156" s="667"/>
      <c r="P156" s="668"/>
      <c r="Q156" s="138"/>
      <c r="R156" s="667"/>
      <c r="S156" s="668"/>
      <c r="T156" s="138"/>
      <c r="U156" s="138"/>
      <c r="V156" s="412"/>
    </row>
    <row r="157" spans="1:22" ht="16.5" thickBot="1">
      <c r="A157" s="781" t="s">
        <v>261</v>
      </c>
      <c r="B157" s="782"/>
      <c r="C157" s="782"/>
      <c r="D157" s="782"/>
      <c r="E157" s="782"/>
      <c r="F157" s="783"/>
      <c r="G157" s="369">
        <f>SUM(G155:G156)</f>
        <v>19.5</v>
      </c>
      <c r="H157" s="370">
        <f>G157*30</f>
        <v>585</v>
      </c>
      <c r="I157" s="370"/>
      <c r="J157" s="370"/>
      <c r="K157" s="370"/>
      <c r="L157" s="370"/>
      <c r="M157" s="370"/>
      <c r="N157" s="370"/>
      <c r="O157" s="667"/>
      <c r="P157" s="668"/>
      <c r="Q157" s="370"/>
      <c r="R157" s="667"/>
      <c r="S157" s="668"/>
      <c r="T157" s="370"/>
      <c r="U157" s="370"/>
      <c r="V157" s="430"/>
    </row>
    <row r="158" spans="1:22" ht="6" customHeight="1" thickBot="1">
      <c r="A158" s="170"/>
      <c r="V158" s="434"/>
    </row>
    <row r="159" spans="1:22" ht="16.5" thickBot="1">
      <c r="A159" s="781" t="s">
        <v>230</v>
      </c>
      <c r="B159" s="783"/>
      <c r="C159" s="435"/>
      <c r="D159" s="435"/>
      <c r="E159" s="435"/>
      <c r="F159" s="436"/>
      <c r="G159" s="154">
        <f>G157+G146+G129+G119+G108+G48+G23+G152</f>
        <v>240</v>
      </c>
      <c r="H159" s="437">
        <f>G159*30</f>
        <v>7200</v>
      </c>
      <c r="I159" s="154"/>
      <c r="J159" s="154"/>
      <c r="K159" s="154"/>
      <c r="L159" s="154"/>
      <c r="M159" s="438"/>
      <c r="N159" s="44"/>
      <c r="O159" s="665"/>
      <c r="P159" s="666"/>
      <c r="Q159" s="406"/>
      <c r="R159" s="665"/>
      <c r="S159" s="666"/>
      <c r="T159" s="406"/>
      <c r="U159" s="406"/>
      <c r="V159" s="322"/>
    </row>
    <row r="160" spans="1:22" ht="16.5" thickBot="1">
      <c r="A160" s="690" t="s">
        <v>116</v>
      </c>
      <c r="B160" s="691"/>
      <c r="C160" s="435"/>
      <c r="D160" s="435"/>
      <c r="E160" s="435"/>
      <c r="F160" s="436"/>
      <c r="G160" s="154">
        <f>G147+G130+G120+G109+G49+G24+G152</f>
        <v>95</v>
      </c>
      <c r="H160" s="154">
        <f>H147+H130+H120+H109+H49+H24+H152</f>
        <v>2850</v>
      </c>
      <c r="I160" s="437"/>
      <c r="J160" s="437"/>
      <c r="K160" s="437"/>
      <c r="L160" s="437"/>
      <c r="M160" s="439"/>
      <c r="N160" s="73"/>
      <c r="O160" s="661"/>
      <c r="P160" s="662"/>
      <c r="Q160" s="494"/>
      <c r="R160" s="661"/>
      <c r="S160" s="662"/>
      <c r="T160" s="494"/>
      <c r="U160" s="494"/>
      <c r="V160" s="440"/>
    </row>
    <row r="161" spans="1:22" ht="16.5" thickBot="1">
      <c r="A161" s="794" t="s">
        <v>115</v>
      </c>
      <c r="B161" s="795"/>
      <c r="C161" s="441"/>
      <c r="D161" s="442"/>
      <c r="E161" s="442"/>
      <c r="F161" s="443"/>
      <c r="G161" s="444">
        <f aca="true" t="shared" si="9" ref="G161:M161">G157+G148+G131+G121+G110+G50+G25</f>
        <v>145</v>
      </c>
      <c r="H161" s="444">
        <f t="shared" si="9"/>
        <v>4350</v>
      </c>
      <c r="I161" s="445">
        <f t="shared" si="9"/>
        <v>264</v>
      </c>
      <c r="J161" s="445">
        <f t="shared" si="9"/>
        <v>192</v>
      </c>
      <c r="K161" s="445">
        <f t="shared" si="9"/>
        <v>8</v>
      </c>
      <c r="L161" s="445">
        <f t="shared" si="9"/>
        <v>64</v>
      </c>
      <c r="M161" s="445">
        <f t="shared" si="9"/>
        <v>3501</v>
      </c>
      <c r="N161" s="66"/>
      <c r="O161" s="663"/>
      <c r="P161" s="664"/>
      <c r="Q161" s="139"/>
      <c r="R161" s="663"/>
      <c r="S161" s="664"/>
      <c r="T161" s="139"/>
      <c r="U161" s="139"/>
      <c r="V161" s="446"/>
    </row>
    <row r="162" spans="1:22" ht="16.5" thickBot="1">
      <c r="A162" s="814" t="s">
        <v>273</v>
      </c>
      <c r="B162" s="815"/>
      <c r="C162" s="815"/>
      <c r="D162" s="815"/>
      <c r="E162" s="815"/>
      <c r="F162" s="815"/>
      <c r="G162" s="815"/>
      <c r="H162" s="815"/>
      <c r="I162" s="815"/>
      <c r="J162" s="815"/>
      <c r="K162" s="815"/>
      <c r="L162" s="815"/>
      <c r="M162" s="816"/>
      <c r="N162" s="447">
        <f aca="true" t="shared" si="10" ref="N162:V162">N5</f>
        <v>1</v>
      </c>
      <c r="O162" s="692">
        <f t="shared" si="10"/>
        <v>2</v>
      </c>
      <c r="P162" s="693"/>
      <c r="Q162" s="447">
        <f t="shared" si="10"/>
        <v>3</v>
      </c>
      <c r="R162" s="692">
        <f t="shared" si="10"/>
        <v>4</v>
      </c>
      <c r="S162" s="693"/>
      <c r="T162" s="447">
        <f t="shared" si="10"/>
        <v>5</v>
      </c>
      <c r="U162" s="447" t="str">
        <f t="shared" si="10"/>
        <v>6а</v>
      </c>
      <c r="V162" s="448" t="str">
        <f t="shared" si="10"/>
        <v>6б</v>
      </c>
    </row>
    <row r="163" spans="1:22" ht="16.5" thickBot="1">
      <c r="A163" s="817" t="s">
        <v>46</v>
      </c>
      <c r="B163" s="818"/>
      <c r="C163" s="818"/>
      <c r="D163" s="818"/>
      <c r="E163" s="818"/>
      <c r="F163" s="818"/>
      <c r="G163" s="818"/>
      <c r="H163" s="818"/>
      <c r="I163" s="818"/>
      <c r="J163" s="818"/>
      <c r="K163" s="818"/>
      <c r="L163" s="818"/>
      <c r="M163" s="818"/>
      <c r="N163" s="142" t="s">
        <v>203</v>
      </c>
      <c r="O163" s="694" t="s">
        <v>204</v>
      </c>
      <c r="P163" s="695"/>
      <c r="Q163" s="143" t="s">
        <v>268</v>
      </c>
      <c r="R163" s="694" t="s">
        <v>205</v>
      </c>
      <c r="S163" s="695"/>
      <c r="T163" s="143" t="s">
        <v>236</v>
      </c>
      <c r="U163" s="143" t="s">
        <v>269</v>
      </c>
      <c r="V163" s="125" t="s">
        <v>215</v>
      </c>
    </row>
    <row r="164" spans="1:22" ht="15.75">
      <c r="A164" s="808" t="s">
        <v>65</v>
      </c>
      <c r="B164" s="809"/>
      <c r="C164" s="809"/>
      <c r="D164" s="809"/>
      <c r="E164" s="809"/>
      <c r="F164" s="809"/>
      <c r="G164" s="809"/>
      <c r="H164" s="809"/>
      <c r="I164" s="809"/>
      <c r="J164" s="809"/>
      <c r="K164" s="809"/>
      <c r="L164" s="809"/>
      <c r="M164" s="810"/>
      <c r="N164" s="494">
        <f>COUNTIF($C11:$C145,1)</f>
        <v>4</v>
      </c>
      <c r="O164" s="684">
        <f>COUNTIF($C11:$C145,2)</f>
        <v>4</v>
      </c>
      <c r="P164" s="684"/>
      <c r="Q164" s="494">
        <f>COUNTIF($C11:$C145,3)</f>
        <v>4</v>
      </c>
      <c r="R164" s="684">
        <f>COUNTIF($C11:$C145,4)</f>
        <v>3</v>
      </c>
      <c r="S164" s="684"/>
      <c r="T164" s="494">
        <f>COUNTIF($C11:$C145,5)</f>
        <v>4</v>
      </c>
      <c r="U164" s="494">
        <v>3</v>
      </c>
      <c r="V164" s="322"/>
    </row>
    <row r="165" spans="1:22" ht="15.75">
      <c r="A165" s="681" t="s">
        <v>23</v>
      </c>
      <c r="B165" s="682"/>
      <c r="C165" s="682"/>
      <c r="D165" s="682"/>
      <c r="E165" s="682"/>
      <c r="F165" s="682"/>
      <c r="G165" s="682"/>
      <c r="H165" s="682"/>
      <c r="I165" s="682"/>
      <c r="J165" s="682"/>
      <c r="K165" s="682"/>
      <c r="L165" s="682"/>
      <c r="M165" s="683"/>
      <c r="N165" s="494">
        <f>COUNTIF($D11:$D145,1)</f>
        <v>1</v>
      </c>
      <c r="O165" s="684">
        <f>COUNTIF($D11:$D145,2)</f>
        <v>2</v>
      </c>
      <c r="P165" s="684"/>
      <c r="Q165" s="494">
        <f>COUNTIF($D11:$D145,3)</f>
        <v>3</v>
      </c>
      <c r="R165" s="684">
        <f>COUNTIF($D11:$D145,4)</f>
        <v>3</v>
      </c>
      <c r="S165" s="684"/>
      <c r="T165" s="494">
        <f>COUNTIF($D11:$D145,5)</f>
        <v>1</v>
      </c>
      <c r="U165" s="494">
        <v>4</v>
      </c>
      <c r="V165" s="440"/>
    </row>
    <row r="166" spans="1:22" ht="15.75">
      <c r="A166" s="681" t="s">
        <v>117</v>
      </c>
      <c r="B166" s="682"/>
      <c r="C166" s="682"/>
      <c r="D166" s="682"/>
      <c r="E166" s="682"/>
      <c r="F166" s="682"/>
      <c r="G166" s="682"/>
      <c r="H166" s="682"/>
      <c r="I166" s="682"/>
      <c r="J166" s="682"/>
      <c r="K166" s="682"/>
      <c r="L166" s="682"/>
      <c r="M166" s="683"/>
      <c r="N166" s="494"/>
      <c r="O166" s="684"/>
      <c r="P166" s="684"/>
      <c r="Q166" s="494"/>
      <c r="R166" s="684"/>
      <c r="S166" s="684"/>
      <c r="T166" s="494"/>
      <c r="U166" s="494"/>
      <c r="V166" s="440"/>
    </row>
    <row r="167" spans="1:25" ht="16.5" thickBot="1">
      <c r="A167" s="791" t="s">
        <v>118</v>
      </c>
      <c r="B167" s="792"/>
      <c r="C167" s="792"/>
      <c r="D167" s="792"/>
      <c r="E167" s="792"/>
      <c r="F167" s="792"/>
      <c r="G167" s="792"/>
      <c r="H167" s="792"/>
      <c r="I167" s="792"/>
      <c r="J167" s="792"/>
      <c r="K167" s="792"/>
      <c r="L167" s="792"/>
      <c r="M167" s="793"/>
      <c r="N167" s="494"/>
      <c r="O167" s="684"/>
      <c r="P167" s="684"/>
      <c r="Q167" s="494">
        <v>1</v>
      </c>
      <c r="R167" s="684">
        <v>1</v>
      </c>
      <c r="S167" s="684"/>
      <c r="T167" s="494">
        <v>1</v>
      </c>
      <c r="U167" s="494">
        <v>1</v>
      </c>
      <c r="V167" s="449"/>
      <c r="X167" s="461" t="s">
        <v>264</v>
      </c>
      <c r="Y167" s="488">
        <f>Y11+Y28+Y53+Y123+Y134</f>
        <v>39</v>
      </c>
    </row>
    <row r="168" spans="1:25" ht="16.5" thickBot="1">
      <c r="A168" s="450"/>
      <c r="B168" s="451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 t="s">
        <v>237</v>
      </c>
      <c r="M168" s="451"/>
      <c r="N168" s="855" t="s">
        <v>238</v>
      </c>
      <c r="O168" s="858"/>
      <c r="P168" s="859"/>
      <c r="Q168" s="855" t="s">
        <v>238</v>
      </c>
      <c r="R168" s="858"/>
      <c r="S168" s="859"/>
      <c r="T168" s="855" t="s">
        <v>239</v>
      </c>
      <c r="U168" s="856"/>
      <c r="V168" s="125"/>
      <c r="X168" s="461" t="s">
        <v>265</v>
      </c>
      <c r="Y168" s="488">
        <f>Y12+Y29+Y54+Y124+Y135</f>
        <v>44.5</v>
      </c>
    </row>
    <row r="169" spans="1:25" ht="16.5" thickBot="1">
      <c r="A169" s="32"/>
      <c r="B169" s="32"/>
      <c r="C169" s="32"/>
      <c r="D169" s="32"/>
      <c r="E169" s="32"/>
      <c r="F169" s="32"/>
      <c r="M169" s="452">
        <f>N169+Q169+T169</f>
        <v>145</v>
      </c>
      <c r="N169" s="770">
        <f>Y167</f>
        <v>39</v>
      </c>
      <c r="O169" s="771"/>
      <c r="P169" s="772"/>
      <c r="Q169" s="770">
        <f>Y168</f>
        <v>44.5</v>
      </c>
      <c r="R169" s="771"/>
      <c r="S169" s="772"/>
      <c r="T169" s="788">
        <f>Y169</f>
        <v>61.5</v>
      </c>
      <c r="U169" s="789"/>
      <c r="V169" s="790"/>
      <c r="X169" s="461" t="s">
        <v>266</v>
      </c>
      <c r="Y169" s="488">
        <f>Y13+Y30+Y55+Y125+Y136+G157</f>
        <v>61.5</v>
      </c>
    </row>
    <row r="170" spans="1:25" ht="15.75" hidden="1">
      <c r="A170" s="453"/>
      <c r="M170" s="32">
        <f>O170+R170+U170</f>
        <v>186</v>
      </c>
      <c r="N170" s="570"/>
      <c r="O170" s="571">
        <v>61.5</v>
      </c>
      <c r="P170" s="571"/>
      <c r="Q170" s="571"/>
      <c r="R170" s="571">
        <v>61.5</v>
      </c>
      <c r="S170" s="572"/>
      <c r="T170" s="572"/>
      <c r="U170" s="572">
        <v>63</v>
      </c>
      <c r="V170" s="572"/>
      <c r="Y170" s="488"/>
    </row>
    <row r="171" spans="1:25" ht="15.75" hidden="1">
      <c r="A171" s="454"/>
      <c r="N171" s="861">
        <f>N169+Q169+T169</f>
        <v>145</v>
      </c>
      <c r="O171" s="862"/>
      <c r="P171" s="862"/>
      <c r="Q171" s="862"/>
      <c r="R171" s="862"/>
      <c r="S171" s="862"/>
      <c r="T171" s="862"/>
      <c r="U171" s="862"/>
      <c r="V171" s="862"/>
      <c r="Y171" s="488"/>
    </row>
    <row r="172" spans="1:25" ht="15.75" hidden="1">
      <c r="A172" s="455"/>
      <c r="N172" s="32"/>
      <c r="O172" s="32"/>
      <c r="P172" s="32"/>
      <c r="Q172" s="32"/>
      <c r="R172" s="32"/>
      <c r="S172" s="32"/>
      <c r="T172" s="32"/>
      <c r="U172" s="32"/>
      <c r="V172" s="32"/>
      <c r="Y172" s="488"/>
    </row>
    <row r="173" spans="1:25" ht="15.75">
      <c r="A173" s="32"/>
      <c r="B173" s="11" t="s">
        <v>217</v>
      </c>
      <c r="C173" s="511"/>
      <c r="D173" s="804"/>
      <c r="E173" s="805"/>
      <c r="F173" s="805"/>
      <c r="G173" s="512"/>
      <c r="H173" s="806" t="s">
        <v>218</v>
      </c>
      <c r="I173" s="807"/>
      <c r="J173" s="807"/>
      <c r="K173" s="807"/>
      <c r="N173" s="860">
        <f>N169+Q169+T169</f>
        <v>145</v>
      </c>
      <c r="O173" s="860"/>
      <c r="P173" s="860"/>
      <c r="Q173" s="860"/>
      <c r="R173" s="860"/>
      <c r="S173" s="860"/>
      <c r="T173" s="860"/>
      <c r="U173" s="860"/>
      <c r="V173" s="860"/>
      <c r="Y173" s="488">
        <f>SUM(Y167:Y172)</f>
        <v>145</v>
      </c>
    </row>
    <row r="174" spans="1:22" ht="15.75">
      <c r="A174" s="32"/>
      <c r="B174" s="11"/>
      <c r="C174" s="12"/>
      <c r="D174" s="12"/>
      <c r="E174" s="12"/>
      <c r="F174" s="13"/>
      <c r="G174" s="512"/>
      <c r="H174" s="512"/>
      <c r="I174" s="14"/>
      <c r="J174" s="15"/>
      <c r="K174" s="15"/>
      <c r="N174" s="857"/>
      <c r="O174" s="857"/>
      <c r="P174" s="857"/>
      <c r="Q174" s="857"/>
      <c r="R174" s="857"/>
      <c r="S174" s="857"/>
      <c r="T174" s="32"/>
      <c r="U174" s="32"/>
      <c r="V174" s="32"/>
    </row>
    <row r="175" spans="1:22" ht="15.75">
      <c r="A175" s="32"/>
      <c r="B175" s="11" t="s">
        <v>270</v>
      </c>
      <c r="C175" s="511"/>
      <c r="D175" s="804"/>
      <c r="E175" s="805"/>
      <c r="F175" s="805"/>
      <c r="G175" s="512"/>
      <c r="H175" s="806" t="s">
        <v>271</v>
      </c>
      <c r="I175" s="807"/>
      <c r="J175" s="807"/>
      <c r="K175" s="807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2" ht="15.75">
      <c r="A176" s="32"/>
      <c r="B176" s="32"/>
      <c r="C176" s="32"/>
      <c r="D176" s="32"/>
      <c r="E176" s="32"/>
      <c r="F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ht="15.75" hidden="1">
      <c r="A177" s="32"/>
      <c r="B177" s="32"/>
      <c r="C177" s="32"/>
      <c r="D177" s="32"/>
      <c r="E177" s="32"/>
      <c r="F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1:22" ht="15.75" hidden="1">
      <c r="A178" s="32"/>
      <c r="B178" s="32"/>
      <c r="C178" s="32"/>
      <c r="D178" s="32"/>
      <c r="E178" s="32"/>
      <c r="F178" s="32"/>
      <c r="M178" s="32">
        <v>42</v>
      </c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1:22" ht="15.75" hidden="1">
      <c r="A179" s="32"/>
      <c r="B179" s="32"/>
      <c r="C179" s="32"/>
      <c r="D179" s="32"/>
      <c r="E179" s="32"/>
      <c r="F179" s="32"/>
      <c r="M179" s="32">
        <v>48</v>
      </c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2" ht="15.75" hidden="1">
      <c r="A180" s="32"/>
      <c r="B180" s="32"/>
      <c r="C180" s="32"/>
      <c r="D180" s="32"/>
      <c r="E180" s="32"/>
      <c r="F180" s="32"/>
      <c r="M180" s="32">
        <v>44</v>
      </c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ht="15.75" hidden="1">
      <c r="A181" s="32"/>
      <c r="B181" s="32"/>
      <c r="C181" s="32"/>
      <c r="D181" s="32"/>
      <c r="E181" s="32"/>
      <c r="F181" s="32"/>
      <c r="M181" s="32">
        <v>34</v>
      </c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1:22" ht="15.75" hidden="1">
      <c r="A182" s="32"/>
      <c r="B182" s="32"/>
      <c r="C182" s="32"/>
      <c r="D182" s="32"/>
      <c r="E182" s="32"/>
      <c r="F182" s="32"/>
      <c r="M182" s="32">
        <v>46</v>
      </c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ht="15.75" hidden="1">
      <c r="A183" s="32"/>
      <c r="B183" s="32"/>
      <c r="C183" s="32"/>
      <c r="D183" s="32"/>
      <c r="E183" s="32"/>
      <c r="F183" s="32"/>
      <c r="M183" s="32">
        <v>50</v>
      </c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ht="15.75">
      <c r="A184" s="32"/>
      <c r="B184" s="32"/>
      <c r="C184" s="32"/>
      <c r="D184" s="32"/>
      <c r="E184" s="32"/>
      <c r="F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ht="15.75">
      <c r="A185" s="32"/>
      <c r="B185" s="32"/>
      <c r="C185" s="32"/>
      <c r="D185" s="32"/>
      <c r="E185" s="32"/>
      <c r="F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1:22" ht="15.75">
      <c r="A186" s="32"/>
      <c r="B186" s="32"/>
      <c r="C186" s="32"/>
      <c r="D186" s="32"/>
      <c r="E186" s="32"/>
      <c r="F186" s="32"/>
      <c r="N186" s="32"/>
      <c r="O186" s="32"/>
      <c r="P186" s="32"/>
      <c r="Q186" s="32"/>
      <c r="R186" s="32"/>
      <c r="S186" s="32"/>
      <c r="T186" s="32"/>
      <c r="U186" s="32"/>
      <c r="V186" s="32"/>
    </row>
    <row r="187" spans="1:22" ht="15.75">
      <c r="A187" s="32"/>
      <c r="B187" s="32"/>
      <c r="C187" s="32"/>
      <c r="D187" s="32"/>
      <c r="E187" s="32"/>
      <c r="F187" s="32"/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1:22" ht="15.75">
      <c r="A188" s="32"/>
      <c r="B188" s="32"/>
      <c r="C188" s="32"/>
      <c r="D188" s="32"/>
      <c r="E188" s="32"/>
      <c r="F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ht="15.75">
      <c r="A189" s="32"/>
      <c r="B189" s="32"/>
      <c r="C189" s="32"/>
      <c r="D189" s="32"/>
      <c r="E189" s="32"/>
      <c r="F189" s="32"/>
      <c r="N189" s="32"/>
      <c r="O189" s="32"/>
      <c r="P189" s="32"/>
      <c r="Q189" s="32"/>
      <c r="R189" s="32"/>
      <c r="S189" s="32"/>
      <c r="T189" s="32"/>
      <c r="U189" s="32"/>
      <c r="V189" s="32"/>
    </row>
    <row r="190" spans="1:22" ht="15.75">
      <c r="A190" s="32"/>
      <c r="B190" s="32"/>
      <c r="C190" s="32"/>
      <c r="D190" s="32"/>
      <c r="E190" s="32"/>
      <c r="F190" s="32"/>
      <c r="N190" s="32"/>
      <c r="O190" s="32"/>
      <c r="P190" s="32"/>
      <c r="Q190" s="32"/>
      <c r="R190" s="32"/>
      <c r="S190" s="32"/>
      <c r="T190" s="32"/>
      <c r="U190" s="32"/>
      <c r="V190" s="32"/>
    </row>
    <row r="191" spans="1:22" ht="15.75">
      <c r="A191" s="32"/>
      <c r="B191" s="32"/>
      <c r="C191" s="32"/>
      <c r="D191" s="32"/>
      <c r="E191" s="32"/>
      <c r="F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2" ht="15.75">
      <c r="A192" s="32"/>
      <c r="B192" s="32"/>
      <c r="C192" s="32"/>
      <c r="D192" s="32"/>
      <c r="E192" s="32"/>
      <c r="F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ht="15.75">
      <c r="A193" s="32"/>
      <c r="B193" s="32"/>
      <c r="C193" s="32"/>
      <c r="D193" s="32"/>
      <c r="E193" s="32"/>
      <c r="F193" s="32"/>
      <c r="N193" s="32"/>
      <c r="O193" s="32"/>
      <c r="P193" s="32"/>
      <c r="Q193" s="32"/>
      <c r="R193" s="32"/>
      <c r="S193" s="32"/>
      <c r="T193" s="32"/>
      <c r="U193" s="32"/>
      <c r="V193" s="32"/>
    </row>
    <row r="194" spans="1:22" ht="15.75">
      <c r="A194" s="32"/>
      <c r="B194" s="32"/>
      <c r="C194" s="32"/>
      <c r="D194" s="32"/>
      <c r="E194" s="32"/>
      <c r="F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1:22" ht="15.75">
      <c r="A195" s="32"/>
      <c r="B195" s="32"/>
      <c r="C195" s="32"/>
      <c r="D195" s="32"/>
      <c r="E195" s="32"/>
      <c r="F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2" ht="15.75">
      <c r="A196" s="32"/>
      <c r="B196" s="32"/>
      <c r="C196" s="32"/>
      <c r="D196" s="32"/>
      <c r="E196" s="32"/>
      <c r="F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ht="15.75">
      <c r="A197" s="32"/>
      <c r="B197" s="32"/>
      <c r="C197" s="32"/>
      <c r="D197" s="32"/>
      <c r="E197" s="32"/>
      <c r="F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2" ht="15.75">
      <c r="A198" s="32"/>
      <c r="B198" s="32"/>
      <c r="C198" s="32"/>
      <c r="D198" s="32"/>
      <c r="E198" s="32"/>
      <c r="F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2" ht="15.75">
      <c r="A199" s="32"/>
      <c r="B199" s="32"/>
      <c r="C199" s="32"/>
      <c r="D199" s="32"/>
      <c r="E199" s="32"/>
      <c r="F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2" ht="15.75">
      <c r="A200" s="32"/>
      <c r="B200" s="32"/>
      <c r="C200" s="32"/>
      <c r="D200" s="32"/>
      <c r="E200" s="32"/>
      <c r="F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ht="15.75">
      <c r="A201" s="32"/>
      <c r="B201" s="32"/>
      <c r="C201" s="32"/>
      <c r="D201" s="32"/>
      <c r="E201" s="32"/>
      <c r="F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2" ht="15.75">
      <c r="A202" s="32"/>
      <c r="B202" s="32"/>
      <c r="C202" s="32"/>
      <c r="D202" s="32"/>
      <c r="E202" s="32"/>
      <c r="F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2" ht="15.75">
      <c r="A203" s="32"/>
      <c r="B203" s="32"/>
      <c r="C203" s="32"/>
      <c r="D203" s="32"/>
      <c r="E203" s="32"/>
      <c r="F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5" spans="1:22" ht="15.75">
      <c r="A205" s="32"/>
      <c r="B205" s="32"/>
      <c r="C205" s="32"/>
      <c r="D205" s="32"/>
      <c r="E205" s="32"/>
      <c r="F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2" ht="15.75">
      <c r="A206" s="32"/>
      <c r="B206" s="32"/>
      <c r="C206" s="32"/>
      <c r="D206" s="32"/>
      <c r="E206" s="32"/>
      <c r="F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2" ht="15.75">
      <c r="A207" s="32"/>
      <c r="B207" s="32"/>
      <c r="C207" s="32"/>
      <c r="D207" s="32"/>
      <c r="E207" s="32"/>
      <c r="F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2" ht="15.75">
      <c r="A208" s="32"/>
      <c r="B208" s="32"/>
      <c r="C208" s="32"/>
      <c r="D208" s="32"/>
      <c r="E208" s="32"/>
      <c r="F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ht="15.75">
      <c r="A209" s="32"/>
      <c r="B209" s="32"/>
      <c r="C209" s="32"/>
      <c r="D209" s="32"/>
      <c r="E209" s="32"/>
      <c r="F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ht="15.75">
      <c r="A210" s="32"/>
      <c r="B210" s="32"/>
      <c r="C210" s="32"/>
      <c r="D210" s="32"/>
      <c r="E210" s="32"/>
      <c r="F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ht="15.75">
      <c r="A211" s="32"/>
      <c r="B211" s="32"/>
      <c r="C211" s="32"/>
      <c r="D211" s="32"/>
      <c r="E211" s="32"/>
      <c r="F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ht="15.75">
      <c r="A212" s="32"/>
      <c r="B212" s="32"/>
      <c r="C212" s="32"/>
      <c r="D212" s="32"/>
      <c r="E212" s="32"/>
      <c r="F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ht="15.75">
      <c r="A213" s="32"/>
      <c r="B213" s="32"/>
      <c r="C213" s="32"/>
      <c r="D213" s="32"/>
      <c r="E213" s="32"/>
      <c r="F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ht="15.75">
      <c r="A214" s="32"/>
      <c r="B214" s="32"/>
      <c r="C214" s="32"/>
      <c r="D214" s="32"/>
      <c r="E214" s="32"/>
      <c r="F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ht="15.75">
      <c r="A215" s="32"/>
      <c r="B215" s="32"/>
      <c r="C215" s="32"/>
      <c r="D215" s="32"/>
      <c r="E215" s="32"/>
      <c r="F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ht="15.75">
      <c r="A216" s="32"/>
      <c r="B216" s="32"/>
      <c r="C216" s="32"/>
      <c r="D216" s="32"/>
      <c r="E216" s="32"/>
      <c r="F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ht="15.75">
      <c r="A217" s="32"/>
      <c r="B217" s="32"/>
      <c r="C217" s="32"/>
      <c r="D217" s="32"/>
      <c r="E217" s="32"/>
      <c r="F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ht="15.75">
      <c r="A218" s="32"/>
      <c r="B218" s="32"/>
      <c r="C218" s="32"/>
      <c r="D218" s="32"/>
      <c r="E218" s="32"/>
      <c r="F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ht="15.75">
      <c r="A219" s="32"/>
      <c r="B219" s="32"/>
      <c r="C219" s="32"/>
      <c r="D219" s="32"/>
      <c r="E219" s="32"/>
      <c r="F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ht="15.75">
      <c r="A220" s="32"/>
      <c r="B220" s="32"/>
      <c r="C220" s="32"/>
      <c r="D220" s="32"/>
      <c r="E220" s="32"/>
      <c r="F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ht="15.75">
      <c r="A221" s="32"/>
      <c r="B221" s="32"/>
      <c r="C221" s="32"/>
      <c r="D221" s="32"/>
      <c r="E221" s="32"/>
      <c r="F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ht="15.75">
      <c r="A222" s="32"/>
      <c r="B222" s="32"/>
      <c r="C222" s="32"/>
      <c r="D222" s="32"/>
      <c r="E222" s="32"/>
      <c r="F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ht="15.75">
      <c r="A223" s="32"/>
      <c r="B223" s="32"/>
      <c r="C223" s="32"/>
      <c r="D223" s="32"/>
      <c r="E223" s="32"/>
      <c r="F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ht="15.75">
      <c r="A224" s="32"/>
      <c r="B224" s="32"/>
      <c r="C224" s="32"/>
      <c r="D224" s="32"/>
      <c r="E224" s="32"/>
      <c r="F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ht="15.75">
      <c r="A225" s="32"/>
      <c r="B225" s="32"/>
      <c r="C225" s="32"/>
      <c r="D225" s="32"/>
      <c r="E225" s="32"/>
      <c r="F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ht="15.75">
      <c r="A226" s="32"/>
      <c r="B226" s="32"/>
      <c r="C226" s="32"/>
      <c r="D226" s="32"/>
      <c r="E226" s="32"/>
      <c r="F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ht="15.75">
      <c r="A227" s="32"/>
      <c r="B227" s="32"/>
      <c r="C227" s="32"/>
      <c r="D227" s="32"/>
      <c r="E227" s="32"/>
      <c r="F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ht="15.75">
      <c r="A228" s="32"/>
      <c r="B228" s="32"/>
      <c r="C228" s="32"/>
      <c r="D228" s="32"/>
      <c r="E228" s="32"/>
      <c r="F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ht="15.75">
      <c r="A229" s="32"/>
      <c r="B229" s="32"/>
      <c r="C229" s="32"/>
      <c r="D229" s="32"/>
      <c r="E229" s="32"/>
      <c r="F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ht="15.75">
      <c r="A230" s="32"/>
      <c r="B230" s="32"/>
      <c r="C230" s="32"/>
      <c r="D230" s="32"/>
      <c r="E230" s="32"/>
      <c r="F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ht="15.75">
      <c r="A231" s="32"/>
      <c r="B231" s="32"/>
      <c r="C231" s="32"/>
      <c r="D231" s="32"/>
      <c r="E231" s="32"/>
      <c r="F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2" ht="15.75">
      <c r="A232" s="32"/>
      <c r="B232" s="32"/>
      <c r="C232" s="32"/>
      <c r="D232" s="32"/>
      <c r="E232" s="32"/>
      <c r="F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2" ht="15.75">
      <c r="A233" s="32"/>
      <c r="B233" s="32"/>
      <c r="C233" s="32"/>
      <c r="D233" s="32"/>
      <c r="E233" s="32"/>
      <c r="F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1:22" ht="15.75">
      <c r="A234" s="32"/>
      <c r="B234" s="32"/>
      <c r="C234" s="32"/>
      <c r="D234" s="32"/>
      <c r="E234" s="32"/>
      <c r="F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ht="15.75">
      <c r="A235" s="32"/>
      <c r="B235" s="32"/>
      <c r="C235" s="32"/>
      <c r="D235" s="32"/>
      <c r="E235" s="32"/>
      <c r="F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2" ht="15.75">
      <c r="A236" s="32"/>
      <c r="B236" s="32"/>
      <c r="C236" s="32"/>
      <c r="D236" s="32"/>
      <c r="E236" s="32"/>
      <c r="F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2" ht="15.75">
      <c r="A237" s="32"/>
      <c r="B237" s="32"/>
      <c r="C237" s="32"/>
      <c r="D237" s="32"/>
      <c r="E237" s="32"/>
      <c r="F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1:22" ht="15.75">
      <c r="A238" s="32"/>
      <c r="B238" s="32"/>
      <c r="C238" s="32"/>
      <c r="D238" s="32"/>
      <c r="E238" s="32"/>
      <c r="F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1:22" ht="15.75">
      <c r="A239" s="32"/>
      <c r="B239" s="32"/>
      <c r="C239" s="32"/>
      <c r="D239" s="32"/>
      <c r="E239" s="32"/>
      <c r="F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2" ht="15.75">
      <c r="A240" s="32"/>
      <c r="B240" s="32"/>
      <c r="C240" s="32"/>
      <c r="D240" s="32"/>
      <c r="E240" s="32"/>
      <c r="F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ht="15.75">
      <c r="A241" s="32"/>
      <c r="B241" s="32"/>
      <c r="C241" s="32"/>
      <c r="D241" s="32"/>
      <c r="E241" s="32"/>
      <c r="F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ht="15.75">
      <c r="A242" s="32"/>
      <c r="B242" s="32"/>
      <c r="C242" s="32"/>
      <c r="D242" s="32"/>
      <c r="E242" s="32"/>
      <c r="F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1:22" ht="15.75">
      <c r="A243" s="32"/>
      <c r="B243" s="32"/>
      <c r="C243" s="32"/>
      <c r="D243" s="32"/>
      <c r="E243" s="32"/>
      <c r="F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2" ht="15.75">
      <c r="A244" s="32"/>
      <c r="B244" s="32"/>
      <c r="C244" s="32"/>
      <c r="D244" s="32"/>
      <c r="E244" s="32"/>
      <c r="F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ht="15.75">
      <c r="A245" s="32"/>
      <c r="B245" s="32"/>
      <c r="C245" s="32"/>
      <c r="D245" s="32"/>
      <c r="E245" s="32"/>
      <c r="F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1:22" ht="15.75">
      <c r="A246" s="32"/>
      <c r="B246" s="32"/>
      <c r="C246" s="32"/>
      <c r="D246" s="32"/>
      <c r="E246" s="32"/>
      <c r="F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1:22" ht="15.75">
      <c r="A247" s="32"/>
      <c r="B247" s="32"/>
      <c r="C247" s="32"/>
      <c r="D247" s="32"/>
      <c r="E247" s="32"/>
      <c r="F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2" ht="15.75">
      <c r="A248" s="32"/>
      <c r="B248" s="32"/>
      <c r="C248" s="32"/>
      <c r="D248" s="32"/>
      <c r="E248" s="32"/>
      <c r="F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ht="15.75">
      <c r="A249" s="32"/>
      <c r="B249" s="32"/>
      <c r="C249" s="32"/>
      <c r="D249" s="32"/>
      <c r="E249" s="32"/>
      <c r="F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1:22" ht="15.75">
      <c r="A250" s="32"/>
      <c r="B250" s="32"/>
      <c r="C250" s="32"/>
      <c r="D250" s="32"/>
      <c r="E250" s="32"/>
      <c r="F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1:22" ht="15.75">
      <c r="A251" s="32"/>
      <c r="B251" s="32"/>
      <c r="C251" s="32"/>
      <c r="D251" s="32"/>
      <c r="E251" s="32"/>
      <c r="F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2" ht="15.75">
      <c r="A252" s="32"/>
      <c r="B252" s="32"/>
      <c r="C252" s="32"/>
      <c r="D252" s="32"/>
      <c r="E252" s="32"/>
      <c r="F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ht="15.75">
      <c r="A253" s="32"/>
      <c r="B253" s="32"/>
      <c r="C253" s="32"/>
      <c r="D253" s="32"/>
      <c r="E253" s="32"/>
      <c r="F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1:22" ht="15.75">
      <c r="A254" s="32"/>
      <c r="B254" s="32"/>
      <c r="C254" s="32"/>
      <c r="D254" s="32"/>
      <c r="E254" s="32"/>
      <c r="F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1:22" ht="15.75">
      <c r="A255" s="32"/>
      <c r="B255" s="32"/>
      <c r="C255" s="32"/>
      <c r="D255" s="32"/>
      <c r="E255" s="32"/>
      <c r="F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22" ht="15.75">
      <c r="A256" s="32"/>
      <c r="B256" s="32"/>
      <c r="C256" s="32"/>
      <c r="D256" s="32"/>
      <c r="E256" s="32"/>
      <c r="F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1:22" ht="15.75">
      <c r="A257" s="32"/>
      <c r="B257" s="32"/>
      <c r="C257" s="32"/>
      <c r="D257" s="32"/>
      <c r="E257" s="32"/>
      <c r="F257" s="32"/>
      <c r="N257" s="32"/>
      <c r="O257" s="32"/>
      <c r="P257" s="32"/>
      <c r="Q257" s="32"/>
      <c r="R257" s="32"/>
      <c r="S257" s="32"/>
      <c r="T257" s="32"/>
      <c r="U257" s="32"/>
      <c r="V257" s="32"/>
    </row>
    <row r="258" spans="1:22" ht="15.75">
      <c r="A258" s="32"/>
      <c r="B258" s="32"/>
      <c r="C258" s="32"/>
      <c r="D258" s="32"/>
      <c r="E258" s="32"/>
      <c r="F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1:22" ht="15.75">
      <c r="A259" s="32"/>
      <c r="B259" s="32"/>
      <c r="C259" s="32"/>
      <c r="D259" s="32"/>
      <c r="E259" s="32"/>
      <c r="F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2" ht="15.75">
      <c r="A260" s="32"/>
      <c r="B260" s="32"/>
      <c r="C260" s="32"/>
      <c r="D260" s="32"/>
      <c r="E260" s="32"/>
      <c r="F260" s="32"/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1:22" ht="15.75">
      <c r="A261" s="32"/>
      <c r="B261" s="32"/>
      <c r="C261" s="32"/>
      <c r="D261" s="32"/>
      <c r="E261" s="32"/>
      <c r="F261" s="32"/>
      <c r="N261" s="32"/>
      <c r="O261" s="32"/>
      <c r="P261" s="32"/>
      <c r="Q261" s="32"/>
      <c r="R261" s="32"/>
      <c r="S261" s="32"/>
      <c r="T261" s="32"/>
      <c r="U261" s="32"/>
      <c r="V261" s="32"/>
    </row>
    <row r="262" spans="1:22" ht="15.75">
      <c r="A262" s="32"/>
      <c r="B262" s="32"/>
      <c r="C262" s="32"/>
      <c r="D262" s="32"/>
      <c r="E262" s="32"/>
      <c r="F262" s="32"/>
      <c r="N262" s="32"/>
      <c r="O262" s="32"/>
      <c r="P262" s="32"/>
      <c r="Q262" s="32"/>
      <c r="R262" s="32"/>
      <c r="S262" s="32"/>
      <c r="T262" s="32"/>
      <c r="U262" s="32"/>
      <c r="V262" s="32"/>
    </row>
    <row r="263" spans="1:22" ht="15.75">
      <c r="A263" s="32"/>
      <c r="B263" s="32"/>
      <c r="C263" s="32"/>
      <c r="D263" s="32"/>
      <c r="E263" s="32"/>
      <c r="F263" s="32"/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1:22" ht="15.75">
      <c r="A264" s="32"/>
      <c r="B264" s="32"/>
      <c r="C264" s="32"/>
      <c r="D264" s="32"/>
      <c r="E264" s="32"/>
      <c r="F264" s="32"/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1:22" ht="18" customHeight="1">
      <c r="A265" s="32"/>
      <c r="B265" s="32"/>
      <c r="C265" s="32"/>
      <c r="D265" s="32"/>
      <c r="E265" s="32"/>
      <c r="F265" s="32"/>
      <c r="N265" s="32"/>
      <c r="O265" s="32"/>
      <c r="P265" s="32"/>
      <c r="Q265" s="32"/>
      <c r="R265" s="32"/>
      <c r="S265" s="32"/>
      <c r="T265" s="32"/>
      <c r="U265" s="32"/>
      <c r="V265" s="32"/>
    </row>
    <row r="266" spans="1:22" ht="15.75">
      <c r="A266" s="32"/>
      <c r="B266" s="32"/>
      <c r="C266" s="32"/>
      <c r="D266" s="32"/>
      <c r="E266" s="32"/>
      <c r="F266" s="32"/>
      <c r="N266" s="32"/>
      <c r="O266" s="32"/>
      <c r="P266" s="32"/>
      <c r="Q266" s="32"/>
      <c r="R266" s="32"/>
      <c r="S266" s="32"/>
      <c r="T266" s="32"/>
      <c r="U266" s="32"/>
      <c r="V266" s="32"/>
    </row>
    <row r="267" spans="1:22" ht="15.75">
      <c r="A267" s="32"/>
      <c r="B267" s="32"/>
      <c r="C267" s="32"/>
      <c r="D267" s="32"/>
      <c r="E267" s="32"/>
      <c r="F267" s="32"/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1:22" ht="15.75">
      <c r="A268" s="32"/>
      <c r="B268" s="32"/>
      <c r="C268" s="32"/>
      <c r="D268" s="32"/>
      <c r="E268" s="32"/>
      <c r="F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ht="15.75">
      <c r="A269" s="32"/>
      <c r="B269" s="32"/>
      <c r="C269" s="32"/>
      <c r="D269" s="32"/>
      <c r="E269" s="32"/>
      <c r="F269" s="32"/>
      <c r="N269" s="32"/>
      <c r="O269" s="32"/>
      <c r="P269" s="32"/>
      <c r="Q269" s="32"/>
      <c r="R269" s="32"/>
      <c r="S269" s="32"/>
      <c r="T269" s="32"/>
      <c r="U269" s="32"/>
      <c r="V269" s="32"/>
    </row>
    <row r="270" spans="1:22" ht="15.75">
      <c r="A270" s="32"/>
      <c r="B270" s="32"/>
      <c r="C270" s="32"/>
      <c r="D270" s="32"/>
      <c r="E270" s="32"/>
      <c r="F270" s="32"/>
      <c r="N270" s="32"/>
      <c r="O270" s="32"/>
      <c r="P270" s="32"/>
      <c r="Q270" s="32"/>
      <c r="R270" s="32"/>
      <c r="S270" s="32"/>
      <c r="T270" s="32"/>
      <c r="U270" s="32"/>
      <c r="V270" s="32"/>
    </row>
    <row r="271" spans="1:22" ht="15.75">
      <c r="A271" s="32"/>
      <c r="B271" s="32"/>
      <c r="C271" s="32"/>
      <c r="D271" s="32"/>
      <c r="E271" s="32"/>
      <c r="F271" s="32"/>
      <c r="N271" s="32"/>
      <c r="O271" s="32"/>
      <c r="P271" s="32"/>
      <c r="Q271" s="32"/>
      <c r="R271" s="32"/>
      <c r="S271" s="32"/>
      <c r="T271" s="32"/>
      <c r="U271" s="32"/>
      <c r="V271" s="32"/>
    </row>
    <row r="274" spans="1:26" ht="18.75" customHeight="1">
      <c r="A274" s="456"/>
      <c r="B274" s="456"/>
      <c r="C274" s="456"/>
      <c r="D274" s="456"/>
      <c r="E274" s="456"/>
      <c r="F274" s="456"/>
      <c r="G274" s="456"/>
      <c r="H274" s="456"/>
      <c r="I274" s="456"/>
      <c r="J274" s="456"/>
      <c r="K274" s="456"/>
      <c r="L274" s="456"/>
      <c r="M274" s="45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>
      <c r="A275" s="456"/>
      <c r="B275" s="456"/>
      <c r="C275" s="456"/>
      <c r="D275" s="456"/>
      <c r="E275" s="456"/>
      <c r="F275" s="456"/>
      <c r="G275" s="456"/>
      <c r="H275" s="456"/>
      <c r="I275" s="456"/>
      <c r="J275" s="456"/>
      <c r="K275" s="456"/>
      <c r="L275" s="456"/>
      <c r="M275" s="456"/>
      <c r="N275" s="432"/>
      <c r="O275" s="432"/>
      <c r="P275" s="432"/>
      <c r="Q275" s="432"/>
      <c r="R275" s="432"/>
      <c r="S275" s="432"/>
      <c r="T275" s="432"/>
      <c r="U275" s="432"/>
      <c r="V275" s="432"/>
      <c r="W275" s="38"/>
      <c r="X275" s="38"/>
      <c r="Y275" s="38"/>
      <c r="Z275" s="38"/>
    </row>
    <row r="276" spans="1:26" ht="15.75" customHeight="1">
      <c r="A276" s="456"/>
      <c r="B276" s="456"/>
      <c r="C276" s="456"/>
      <c r="D276" s="456"/>
      <c r="E276" s="456"/>
      <c r="F276" s="456"/>
      <c r="G276" s="456"/>
      <c r="H276" s="456"/>
      <c r="I276" s="456"/>
      <c r="J276" s="456"/>
      <c r="K276" s="456"/>
      <c r="L276" s="456"/>
      <c r="M276" s="456"/>
      <c r="N276" s="432"/>
      <c r="O276" s="432"/>
      <c r="P276" s="432"/>
      <c r="Q276" s="432"/>
      <c r="R276" s="432"/>
      <c r="S276" s="432"/>
      <c r="T276" s="432"/>
      <c r="U276" s="432"/>
      <c r="V276" s="432"/>
      <c r="W276" s="38"/>
      <c r="X276" s="38"/>
      <c r="Y276" s="38"/>
      <c r="Z276" s="38"/>
    </row>
    <row r="277" spans="1:26" ht="15.75" customHeight="1">
      <c r="A277" s="456"/>
      <c r="B277" s="456"/>
      <c r="C277" s="456"/>
      <c r="D277" s="456"/>
      <c r="E277" s="456"/>
      <c r="F277" s="456"/>
      <c r="G277" s="456"/>
      <c r="H277" s="456"/>
      <c r="I277" s="456"/>
      <c r="J277" s="456"/>
      <c r="K277" s="456"/>
      <c r="L277" s="456"/>
      <c r="M277" s="456"/>
      <c r="N277" s="432"/>
      <c r="O277" s="432"/>
      <c r="P277" s="432"/>
      <c r="Q277" s="432"/>
      <c r="R277" s="432"/>
      <c r="S277" s="432"/>
      <c r="T277" s="432"/>
      <c r="U277" s="432"/>
      <c r="V277" s="432"/>
      <c r="W277" s="38"/>
      <c r="X277" s="38"/>
      <c r="Y277" s="38"/>
      <c r="Z277" s="38"/>
    </row>
    <row r="278" spans="1:26" ht="15.75">
      <c r="A278" s="456"/>
      <c r="B278" s="456"/>
      <c r="C278" s="456"/>
      <c r="D278" s="456"/>
      <c r="E278" s="456"/>
      <c r="F278" s="456"/>
      <c r="G278" s="456"/>
      <c r="H278" s="456"/>
      <c r="I278" s="456"/>
      <c r="J278" s="456"/>
      <c r="K278" s="456"/>
      <c r="L278" s="456"/>
      <c r="M278" s="456"/>
      <c r="N278" s="432"/>
      <c r="O278" s="432"/>
      <c r="P278" s="432"/>
      <c r="Q278" s="432"/>
      <c r="R278" s="432"/>
      <c r="S278" s="432"/>
      <c r="T278" s="432"/>
      <c r="U278" s="432"/>
      <c r="V278" s="432"/>
      <c r="W278" s="38"/>
      <c r="X278" s="38"/>
      <c r="Y278" s="38"/>
      <c r="Z278" s="38"/>
    </row>
    <row r="279" spans="1:26" ht="15.75">
      <c r="A279" s="456"/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  <c r="N279" s="432"/>
      <c r="O279" s="432"/>
      <c r="P279" s="432"/>
      <c r="Q279" s="432"/>
      <c r="R279" s="432"/>
      <c r="S279" s="432"/>
      <c r="T279" s="432"/>
      <c r="U279" s="432"/>
      <c r="V279" s="432"/>
      <c r="W279" s="38"/>
      <c r="X279" s="38"/>
      <c r="Y279" s="38"/>
      <c r="Z279" s="38"/>
    </row>
    <row r="280" spans="1:26" ht="15.7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  <c r="N280" s="432"/>
      <c r="O280" s="432"/>
      <c r="P280" s="432"/>
      <c r="Q280" s="432"/>
      <c r="R280" s="432"/>
      <c r="S280" s="432"/>
      <c r="T280" s="432"/>
      <c r="U280" s="432"/>
      <c r="V280" s="432"/>
      <c r="W280" s="38"/>
      <c r="X280" s="38"/>
      <c r="Y280" s="38"/>
      <c r="Z280" s="38"/>
    </row>
    <row r="281" spans="1:27" ht="15.75">
      <c r="A281" s="456"/>
      <c r="B281" s="456"/>
      <c r="C281" s="456"/>
      <c r="D281" s="456"/>
      <c r="E281" s="456"/>
      <c r="F281" s="456"/>
      <c r="G281" s="456"/>
      <c r="H281" s="456"/>
      <c r="I281" s="456"/>
      <c r="J281" s="456"/>
      <c r="K281" s="456"/>
      <c r="L281" s="456"/>
      <c r="M281" s="456"/>
      <c r="N281" s="432"/>
      <c r="O281" s="432"/>
      <c r="P281" s="432"/>
      <c r="Q281" s="432"/>
      <c r="R281" s="432"/>
      <c r="S281" s="432"/>
      <c r="T281" s="432"/>
      <c r="U281" s="432"/>
      <c r="V281" s="432"/>
      <c r="W281" s="38"/>
      <c r="X281" s="38"/>
      <c r="Y281" s="38"/>
      <c r="Z281" s="38"/>
      <c r="AA281" s="38"/>
    </row>
    <row r="282" spans="1:26" ht="15.75">
      <c r="A282" s="456"/>
      <c r="B282" s="456"/>
      <c r="C282" s="456"/>
      <c r="D282" s="456"/>
      <c r="E282" s="456"/>
      <c r="F282" s="456"/>
      <c r="G282" s="456"/>
      <c r="H282" s="456"/>
      <c r="I282" s="456"/>
      <c r="J282" s="456"/>
      <c r="K282" s="456"/>
      <c r="L282" s="456"/>
      <c r="M282" s="456"/>
      <c r="N282" s="432"/>
      <c r="O282" s="432"/>
      <c r="P282" s="432"/>
      <c r="Q282" s="432"/>
      <c r="R282" s="432"/>
      <c r="S282" s="432"/>
      <c r="T282" s="432"/>
      <c r="U282" s="432"/>
      <c r="V282" s="432"/>
      <c r="W282" s="38"/>
      <c r="X282" s="38"/>
      <c r="Y282" s="38"/>
      <c r="Z282" s="38"/>
    </row>
    <row r="283" spans="1:26" ht="15.75">
      <c r="A283" s="456"/>
      <c r="B283" s="456"/>
      <c r="C283" s="456"/>
      <c r="D283" s="456"/>
      <c r="E283" s="456"/>
      <c r="F283" s="456"/>
      <c r="G283" s="456"/>
      <c r="H283" s="456"/>
      <c r="I283" s="456"/>
      <c r="J283" s="456"/>
      <c r="K283" s="456"/>
      <c r="L283" s="456"/>
      <c r="M283" s="456"/>
      <c r="N283" s="432"/>
      <c r="O283" s="432"/>
      <c r="P283" s="432"/>
      <c r="Q283" s="432"/>
      <c r="R283" s="432"/>
      <c r="S283" s="432"/>
      <c r="T283" s="432"/>
      <c r="U283" s="432"/>
      <c r="V283" s="432"/>
      <c r="W283" s="38"/>
      <c r="X283" s="38"/>
      <c r="Y283" s="38"/>
      <c r="Z283" s="38"/>
    </row>
    <row r="284" spans="2:26" ht="15.75">
      <c r="B284" s="457"/>
      <c r="C284" s="458"/>
      <c r="D284" s="458"/>
      <c r="E284" s="459"/>
      <c r="F284" s="459"/>
      <c r="G284" s="459"/>
      <c r="H284" s="459"/>
      <c r="I284" s="458"/>
      <c r="J284" s="458"/>
      <c r="K284" s="458"/>
      <c r="L284" s="38"/>
      <c r="M284" s="38"/>
      <c r="N284" s="432"/>
      <c r="O284" s="432"/>
      <c r="P284" s="432"/>
      <c r="Q284" s="432"/>
      <c r="R284" s="432"/>
      <c r="S284" s="432"/>
      <c r="T284" s="432"/>
      <c r="U284" s="432"/>
      <c r="V284" s="432"/>
      <c r="W284" s="38"/>
      <c r="X284" s="38"/>
      <c r="Y284" s="38"/>
      <c r="Z284" s="38"/>
    </row>
  </sheetData>
  <sheetProtection/>
  <mergeCells count="370">
    <mergeCell ref="T168:U168"/>
    <mergeCell ref="N174:P174"/>
    <mergeCell ref="Q174:S174"/>
    <mergeCell ref="N168:P168"/>
    <mergeCell ref="Q168:S168"/>
    <mergeCell ref="N173:V173"/>
    <mergeCell ref="N171:V171"/>
    <mergeCell ref="N169:P169"/>
    <mergeCell ref="Q3:S4"/>
    <mergeCell ref="A108:F108"/>
    <mergeCell ref="H3:H7"/>
    <mergeCell ref="A23:F23"/>
    <mergeCell ref="B2:B7"/>
    <mergeCell ref="I3:L3"/>
    <mergeCell ref="M3:M7"/>
    <mergeCell ref="A48:F48"/>
    <mergeCell ref="A49:B49"/>
    <mergeCell ref="L5:L7"/>
    <mergeCell ref="A1:V1"/>
    <mergeCell ref="A9:V9"/>
    <mergeCell ref="A10:V10"/>
    <mergeCell ref="A27:V27"/>
    <mergeCell ref="A52:V52"/>
    <mergeCell ref="A24:B24"/>
    <mergeCell ref="K5:K7"/>
    <mergeCell ref="H2:M2"/>
    <mergeCell ref="A25:B25"/>
    <mergeCell ref="N6:V6"/>
    <mergeCell ref="D173:F173"/>
    <mergeCell ref="H173:K173"/>
    <mergeCell ref="A110:B110"/>
    <mergeCell ref="A162:M162"/>
    <mergeCell ref="A163:M163"/>
    <mergeCell ref="A133:V133"/>
    <mergeCell ref="A159:B159"/>
    <mergeCell ref="A154:V154"/>
    <mergeCell ref="A157:F157"/>
    <mergeCell ref="A146:F146"/>
    <mergeCell ref="A50:B50"/>
    <mergeCell ref="J5:J7"/>
    <mergeCell ref="F5:F7"/>
    <mergeCell ref="D175:F175"/>
    <mergeCell ref="H175:K175"/>
    <mergeCell ref="A129:F129"/>
    <mergeCell ref="A164:M164"/>
    <mergeCell ref="A113:V113"/>
    <mergeCell ref="E5:E7"/>
    <mergeCell ref="A121:B121"/>
    <mergeCell ref="A167:M167"/>
    <mergeCell ref="A161:B161"/>
    <mergeCell ref="A148:B148"/>
    <mergeCell ref="O162:P162"/>
    <mergeCell ref="O163:P163"/>
    <mergeCell ref="O164:P164"/>
    <mergeCell ref="O165:P165"/>
    <mergeCell ref="O167:P167"/>
    <mergeCell ref="A152:B152"/>
    <mergeCell ref="O166:P166"/>
    <mergeCell ref="O123:P123"/>
    <mergeCell ref="O124:P124"/>
    <mergeCell ref="A119:F119"/>
    <mergeCell ref="A122:V122"/>
    <mergeCell ref="T169:V169"/>
    <mergeCell ref="A165:M165"/>
    <mergeCell ref="R128:S128"/>
    <mergeCell ref="R129:S129"/>
    <mergeCell ref="O130:P130"/>
    <mergeCell ref="O131:P131"/>
    <mergeCell ref="A114:B114"/>
    <mergeCell ref="A120:B120"/>
    <mergeCell ref="A147:B147"/>
    <mergeCell ref="R119:S119"/>
    <mergeCell ref="O115:P115"/>
    <mergeCell ref="O116:P116"/>
    <mergeCell ref="R118:S118"/>
    <mergeCell ref="O118:P118"/>
    <mergeCell ref="O119:P119"/>
    <mergeCell ref="R115:S115"/>
    <mergeCell ref="N2:V2"/>
    <mergeCell ref="C2:F3"/>
    <mergeCell ref="G2:G7"/>
    <mergeCell ref="N3:P4"/>
    <mergeCell ref="Q169:S169"/>
    <mergeCell ref="A130:B130"/>
    <mergeCell ref="A131:B131"/>
    <mergeCell ref="A2:A7"/>
    <mergeCell ref="O7:P7"/>
    <mergeCell ref="R7:S7"/>
    <mergeCell ref="Z3:AB4"/>
    <mergeCell ref="C4:C7"/>
    <mergeCell ref="D4:D7"/>
    <mergeCell ref="E4:F4"/>
    <mergeCell ref="I4:I7"/>
    <mergeCell ref="J4:L4"/>
    <mergeCell ref="W3:Y4"/>
    <mergeCell ref="O5:P5"/>
    <mergeCell ref="R5:S5"/>
    <mergeCell ref="T3:V4"/>
    <mergeCell ref="O8:P8"/>
    <mergeCell ref="R8:S8"/>
    <mergeCell ref="O11:P11"/>
    <mergeCell ref="O12:P12"/>
    <mergeCell ref="O13:P13"/>
    <mergeCell ref="O14:P14"/>
    <mergeCell ref="R11:S11"/>
    <mergeCell ref="R12:S12"/>
    <mergeCell ref="R13:S13"/>
    <mergeCell ref="R14:S14"/>
    <mergeCell ref="R17:S17"/>
    <mergeCell ref="R18:S18"/>
    <mergeCell ref="R19:S19"/>
    <mergeCell ref="O15:P15"/>
    <mergeCell ref="O16:P16"/>
    <mergeCell ref="O17:P17"/>
    <mergeCell ref="O18:P18"/>
    <mergeCell ref="O19:P19"/>
    <mergeCell ref="R15:S15"/>
    <mergeCell ref="R16:S16"/>
    <mergeCell ref="O28:P28"/>
    <mergeCell ref="O29:P29"/>
    <mergeCell ref="R23:S23"/>
    <mergeCell ref="R24:S24"/>
    <mergeCell ref="R25:S25"/>
    <mergeCell ref="O25:P25"/>
    <mergeCell ref="R28:S28"/>
    <mergeCell ref="R29:S29"/>
    <mergeCell ref="O24:P24"/>
    <mergeCell ref="O23:P23"/>
    <mergeCell ref="R35:S35"/>
    <mergeCell ref="O30:P30"/>
    <mergeCell ref="O31:P31"/>
    <mergeCell ref="O32:P32"/>
    <mergeCell ref="O33:P33"/>
    <mergeCell ref="O35:P35"/>
    <mergeCell ref="O36:P36"/>
    <mergeCell ref="O37:P37"/>
    <mergeCell ref="R30:S30"/>
    <mergeCell ref="R36:S36"/>
    <mergeCell ref="R37:S37"/>
    <mergeCell ref="O34:P34"/>
    <mergeCell ref="R31:S31"/>
    <mergeCell ref="R32:S32"/>
    <mergeCell ref="R33:S33"/>
    <mergeCell ref="R34:S34"/>
    <mergeCell ref="R38:S38"/>
    <mergeCell ref="R39:S39"/>
    <mergeCell ref="R41:S41"/>
    <mergeCell ref="R40:S40"/>
    <mergeCell ref="O42:P42"/>
    <mergeCell ref="O38:P38"/>
    <mergeCell ref="O39:P39"/>
    <mergeCell ref="O40:P40"/>
    <mergeCell ref="R56:S56"/>
    <mergeCell ref="O45:P45"/>
    <mergeCell ref="O46:P46"/>
    <mergeCell ref="O47:P47"/>
    <mergeCell ref="R45:S45"/>
    <mergeCell ref="O41:P41"/>
    <mergeCell ref="R55:S55"/>
    <mergeCell ref="O43:P43"/>
    <mergeCell ref="O44:P44"/>
    <mergeCell ref="R42:S42"/>
    <mergeCell ref="R43:S43"/>
    <mergeCell ref="R44:S44"/>
    <mergeCell ref="O57:P57"/>
    <mergeCell ref="R57:S57"/>
    <mergeCell ref="R46:S46"/>
    <mergeCell ref="R47:S47"/>
    <mergeCell ref="O53:P53"/>
    <mergeCell ref="O54:P54"/>
    <mergeCell ref="O55:P55"/>
    <mergeCell ref="O56:P56"/>
    <mergeCell ref="R53:S53"/>
    <mergeCell ref="R54:S54"/>
    <mergeCell ref="O63:P63"/>
    <mergeCell ref="R63:S63"/>
    <mergeCell ref="O60:P60"/>
    <mergeCell ref="O61:P61"/>
    <mergeCell ref="O62:P62"/>
    <mergeCell ref="R60:S60"/>
    <mergeCell ref="R61:S61"/>
    <mergeCell ref="R62:S62"/>
    <mergeCell ref="O67:P67"/>
    <mergeCell ref="R67:S67"/>
    <mergeCell ref="O64:P64"/>
    <mergeCell ref="O65:P65"/>
    <mergeCell ref="O66:P66"/>
    <mergeCell ref="R64:S64"/>
    <mergeCell ref="R65:S65"/>
    <mergeCell ref="R66:S66"/>
    <mergeCell ref="O68:P68"/>
    <mergeCell ref="O69:P69"/>
    <mergeCell ref="O70:P70"/>
    <mergeCell ref="R68:S68"/>
    <mergeCell ref="R69:S69"/>
    <mergeCell ref="R70:S70"/>
    <mergeCell ref="O71:P71"/>
    <mergeCell ref="O72:P72"/>
    <mergeCell ref="O73:P73"/>
    <mergeCell ref="R71:S71"/>
    <mergeCell ref="R72:S72"/>
    <mergeCell ref="R73:S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91:S91"/>
    <mergeCell ref="R89:S89"/>
    <mergeCell ref="R90:S90"/>
    <mergeCell ref="R92:S92"/>
    <mergeCell ref="R93:S93"/>
    <mergeCell ref="R94:S94"/>
    <mergeCell ref="R98:S98"/>
    <mergeCell ref="R99:S99"/>
    <mergeCell ref="R100:S100"/>
    <mergeCell ref="R95:S95"/>
    <mergeCell ref="R97:S97"/>
    <mergeCell ref="R96:S96"/>
    <mergeCell ref="R101:S101"/>
    <mergeCell ref="R102:S102"/>
    <mergeCell ref="R103:S103"/>
    <mergeCell ref="R116:S116"/>
    <mergeCell ref="R104:S104"/>
    <mergeCell ref="R105:S105"/>
    <mergeCell ref="R106:S106"/>
    <mergeCell ref="R107:S107"/>
    <mergeCell ref="R108:S108"/>
    <mergeCell ref="R109:S109"/>
    <mergeCell ref="A112:V112"/>
    <mergeCell ref="A109:B109"/>
    <mergeCell ref="O114:P114"/>
    <mergeCell ref="R110:S110"/>
    <mergeCell ref="O120:P120"/>
    <mergeCell ref="O121:P121"/>
    <mergeCell ref="R114:S114"/>
    <mergeCell ref="R120:S120"/>
    <mergeCell ref="R121:S121"/>
    <mergeCell ref="O117:P117"/>
    <mergeCell ref="R117:S117"/>
    <mergeCell ref="O125:P125"/>
    <mergeCell ref="O126:P126"/>
    <mergeCell ref="O128:P128"/>
    <mergeCell ref="O129:P129"/>
    <mergeCell ref="R123:S123"/>
    <mergeCell ref="R124:S124"/>
    <mergeCell ref="R125:S125"/>
    <mergeCell ref="R126:S126"/>
    <mergeCell ref="R127:S127"/>
    <mergeCell ref="R130:S130"/>
    <mergeCell ref="R131:S131"/>
    <mergeCell ref="O127:P127"/>
    <mergeCell ref="O134:P134"/>
    <mergeCell ref="O137:P137"/>
    <mergeCell ref="O138:P138"/>
    <mergeCell ref="O135:P135"/>
    <mergeCell ref="O136:P136"/>
    <mergeCell ref="R135:S135"/>
    <mergeCell ref="R136:S136"/>
    <mergeCell ref="R141:S141"/>
    <mergeCell ref="O139:P139"/>
    <mergeCell ref="O140:P140"/>
    <mergeCell ref="O141:P141"/>
    <mergeCell ref="O142:P142"/>
    <mergeCell ref="O143:P143"/>
    <mergeCell ref="R143:S143"/>
    <mergeCell ref="O110:P110"/>
    <mergeCell ref="O145:P145"/>
    <mergeCell ref="O146:P146"/>
    <mergeCell ref="O147:P147"/>
    <mergeCell ref="R147:S147"/>
    <mergeCell ref="R134:S134"/>
    <mergeCell ref="R137:S137"/>
    <mergeCell ref="R138:S138"/>
    <mergeCell ref="R139:S139"/>
    <mergeCell ref="R140:S140"/>
    <mergeCell ref="O48:P48"/>
    <mergeCell ref="O49:P49"/>
    <mergeCell ref="O50:P50"/>
    <mergeCell ref="R48:S48"/>
    <mergeCell ref="R49:S49"/>
    <mergeCell ref="R50:S50"/>
    <mergeCell ref="R144:S144"/>
    <mergeCell ref="O144:P144"/>
    <mergeCell ref="A149:V149"/>
    <mergeCell ref="A160:B160"/>
    <mergeCell ref="R162:S162"/>
    <mergeCell ref="R163:S163"/>
    <mergeCell ref="R148:S148"/>
    <mergeCell ref="R146:S146"/>
    <mergeCell ref="O150:P150"/>
    <mergeCell ref="O151:P151"/>
    <mergeCell ref="A166:M166"/>
    <mergeCell ref="R164:S164"/>
    <mergeCell ref="R165:S165"/>
    <mergeCell ref="R166:S166"/>
    <mergeCell ref="R167:S167"/>
    <mergeCell ref="R153:S153"/>
    <mergeCell ref="O156:P156"/>
    <mergeCell ref="R155:S155"/>
    <mergeCell ref="R156:S156"/>
    <mergeCell ref="O159:P159"/>
    <mergeCell ref="O20:P20"/>
    <mergeCell ref="O21:P21"/>
    <mergeCell ref="O22:P22"/>
    <mergeCell ref="R20:S20"/>
    <mergeCell ref="R21:S21"/>
    <mergeCell ref="O155:P155"/>
    <mergeCell ref="R22:S22"/>
    <mergeCell ref="R145:S145"/>
    <mergeCell ref="R142:S142"/>
    <mergeCell ref="O148:P148"/>
    <mergeCell ref="O152:P152"/>
    <mergeCell ref="O153:P153"/>
    <mergeCell ref="R150:S150"/>
    <mergeCell ref="R151:S151"/>
    <mergeCell ref="R152:S152"/>
    <mergeCell ref="O157:P157"/>
    <mergeCell ref="O160:P160"/>
    <mergeCell ref="O161:P161"/>
    <mergeCell ref="R159:S159"/>
    <mergeCell ref="R160:S160"/>
    <mergeCell ref="R161:S161"/>
    <mergeCell ref="R157:S15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2017-05-23T07:45:31Z</cp:lastPrinted>
  <dcterms:created xsi:type="dcterms:W3CDTF">2003-06-23T04:55:14Z</dcterms:created>
  <dcterms:modified xsi:type="dcterms:W3CDTF">2017-08-17T05:20:00Z</dcterms:modified>
  <cp:category/>
  <cp:version/>
  <cp:contentType/>
  <cp:contentStatus/>
</cp:coreProperties>
</file>